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lincusinc-my.sharepoint.com/personal/codyc_lincus_com/Documents/CodyC/2020/SoCalREN Admin/2024 Business Plans/05_Workpapers/Zero Based Budgets/"/>
    </mc:Choice>
  </mc:AlternateContent>
  <xr:revisionPtr revIDLastSave="1072" documentId="8_{1D11EDDA-8E3A-4962-8EFD-23724D49FE77}" xr6:coauthVersionLast="47" xr6:coauthVersionMax="47" xr10:uidLastSave="{6D1E2CCB-EC95-45D8-9259-B8E1F4E8B4DB}"/>
  <bookViews>
    <workbookView xWindow="-38520" yWindow="-5880" windowWidth="38640" windowHeight="21240" tabRatio="829" xr2:uid="{E5A35DB6-00F1-4C98-B6A0-AEF3A036A507}"/>
  </bookViews>
  <sheets>
    <sheet name="Overall Summary" sheetId="1" r:id="rId1"/>
    <sheet name="Res - Zero-Based Budget" sheetId="30" r:id="rId2"/>
    <sheet name="WET - Zero-Based Budget" sheetId="29" r:id="rId3"/>
    <sheet name="C&amp;S - Zero-Based Budget" sheetId="31" r:id="rId4"/>
    <sheet name="Ag - Zero-Based Budget" sheetId="27" r:id="rId5"/>
    <sheet name="Fin - Zero-Based Budget" sheetId="25" r:id="rId6"/>
    <sheet name="Com -  Zero-Based Budget" sheetId="28" r:id="rId7"/>
    <sheet name="Pub - Zero-Based Budget" sheetId="26" r:id="rId8"/>
    <sheet name="Res - Overall" sheetId="18" r:id="rId9"/>
    <sheet name="WET - Overall" sheetId="16" r:id="rId10"/>
    <sheet name="C&amp;S - Overall" sheetId="20" r:id="rId11"/>
    <sheet name="Ag - Retrofit" sheetId="22" r:id="rId12"/>
    <sheet name="Ag - DI" sheetId="23" r:id="rId13"/>
    <sheet name="Ag - PDP" sheetId="21" r:id="rId14"/>
    <sheet name="Finance - Ag" sheetId="24" r:id="rId15"/>
    <sheet name="Finance - Pub" sheetId="17" r:id="rId16"/>
    <sheet name="Com - SMBEA" sheetId="14" r:id="rId17"/>
    <sheet name="Com - CAGBN" sheetId="15" r:id="rId18"/>
    <sheet name="Com - Food" sheetId="13" r:id="rId19"/>
    <sheet name="Com - DI" sheetId="12" r:id="rId20"/>
    <sheet name="Pub - SEM WW" sheetId="11" r:id="rId21"/>
    <sheet name="Pub - SEM Schools" sheetId="10" r:id="rId22"/>
    <sheet name="Pub - RPar" sheetId="9" r:id="rId23"/>
    <sheet name="Pub - SSP" sheetId="8" r:id="rId24"/>
    <sheet name="Pub - DI" sheetId="7" r:id="rId25"/>
    <sheet name="Pub - PDP" sheetId="6" r:id="rId26"/>
    <sheet name="Pub - MSP" sheetId="5" r:id="rId27"/>
    <sheet name="Pub - DER DAC" sheetId="4" r:id="rId28"/>
    <sheet name="Pub - Water" sheetId="32" r:id="rId29"/>
    <sheet name="Pub - ERAP" sheetId="2" r:id="rId30"/>
  </sheets>
  <externalReferences>
    <externalReference r:id="rId31"/>
    <externalReference r:id="rId32"/>
    <externalReference r:id="rId33"/>
    <externalReference r:id="rId34"/>
  </externalReferences>
  <definedNames>
    <definedName name="_xlnm._FilterDatabase" localSheetId="0" hidden="1">'Overall Summary'!$A$2:$AA$30</definedName>
    <definedName name="ClimateZone">[1]!Lkp_CZ[#All]</definedName>
    <definedName name="Discount_rate_SCE" localSheetId="8">'[2]incentive rates'!$B$1</definedName>
    <definedName name="Discount_rate_SCE">'[1]incentive rates'!$B$1</definedName>
    <definedName name="Electric_only" localSheetId="12">#REF!</definedName>
    <definedName name="Electric_only" localSheetId="13">#REF!</definedName>
    <definedName name="Electric_only" localSheetId="11">#REF!</definedName>
    <definedName name="Electric_only" localSheetId="10">#REF!</definedName>
    <definedName name="Electric_only" localSheetId="17">#REF!</definedName>
    <definedName name="Electric_only" localSheetId="19">#REF!</definedName>
    <definedName name="Electric_only" localSheetId="18">#REF!</definedName>
    <definedName name="Electric_only" localSheetId="16">#REF!</definedName>
    <definedName name="Electric_only" localSheetId="14">#REF!</definedName>
    <definedName name="Electric_only" localSheetId="15">#REF!</definedName>
    <definedName name="Electric_only" localSheetId="27">#REF!</definedName>
    <definedName name="Electric_only" localSheetId="24">#REF!</definedName>
    <definedName name="Electric_only" localSheetId="26">#REF!</definedName>
    <definedName name="Electric_only" localSheetId="25">#REF!</definedName>
    <definedName name="Electric_only" localSheetId="22">#REF!</definedName>
    <definedName name="Electric_only" localSheetId="21">#REF!</definedName>
    <definedName name="Electric_only" localSheetId="20">#REF!</definedName>
    <definedName name="Electric_only" localSheetId="23">#REF!</definedName>
    <definedName name="Electric_only" localSheetId="28">#REF!</definedName>
    <definedName name="Electric_only" localSheetId="8">#REF!</definedName>
    <definedName name="Electric_only" localSheetId="9">#REF!</definedName>
    <definedName name="Electric_only">#REF!</definedName>
    <definedName name="MDATable1" localSheetId="8">'[3]MDA Table'!$C$2:$I$31</definedName>
    <definedName name="MDATable1">'[1]MDA Table'!$C$2:$I$31</definedName>
    <definedName name="MDATable2" localSheetId="8">'[3]MDA Table'!$A$33:$J$157</definedName>
    <definedName name="MDATable2">'[1]MDA Table'!$A$33:$J$157</definedName>
    <definedName name="MeasureCostMultiplier" localSheetId="8">[2]Optimizer!$T$23</definedName>
    <definedName name="MeasureCostMultiplier">[1]Optimizer!$T$23</definedName>
    <definedName name="NResSavTable" localSheetId="8">'[3]EE Report - 2017'!$B$3:$AS$16</definedName>
    <definedName name="NResSavTable">'[1]EE Report - 2017'!$B$3:$AS$16</definedName>
    <definedName name="P5_" localSheetId="8">[4]Sheet1!$E$27</definedName>
    <definedName name="P5_">[1]Sheet1!$E$27</definedName>
    <definedName name="PA_NAME" localSheetId="12">#REF!</definedName>
    <definedName name="PA_NAME" localSheetId="13">#REF!</definedName>
    <definedName name="PA_NAME" localSheetId="11">#REF!</definedName>
    <definedName name="PA_NAME" localSheetId="10">#REF!</definedName>
    <definedName name="PA_NAME" localSheetId="17">#REF!</definedName>
    <definedName name="PA_NAME" localSheetId="19">#REF!</definedName>
    <definedName name="PA_NAME" localSheetId="18">#REF!</definedName>
    <definedName name="PA_NAME" localSheetId="16">#REF!</definedName>
    <definedName name="PA_NAME" localSheetId="14">#REF!</definedName>
    <definedName name="PA_NAME" localSheetId="15">#REF!</definedName>
    <definedName name="PA_NAME" localSheetId="27">#REF!</definedName>
    <definedName name="PA_NAME" localSheetId="24">#REF!</definedName>
    <definedName name="PA_NAME" localSheetId="26">#REF!</definedName>
    <definedName name="PA_NAME" localSheetId="25">#REF!</definedName>
    <definedName name="PA_NAME" localSheetId="22">#REF!</definedName>
    <definedName name="PA_NAME" localSheetId="21">#REF!</definedName>
    <definedName name="PA_NAME" localSheetId="20">#REF!</definedName>
    <definedName name="PA_NAME" localSheetId="23">#REF!</definedName>
    <definedName name="PA_NAME" localSheetId="28">#REF!</definedName>
    <definedName name="PA_NAME" localSheetId="8">#REF!</definedName>
    <definedName name="PA_NAME" localSheetId="9">#REF!</definedName>
    <definedName name="PA_NAME">#REF!</definedName>
    <definedName name="ProgramCostMultiplier" localSheetId="8">[2]Optimizer!$T$22</definedName>
    <definedName name="ProgramCostMultiplier">[1]Optimizer!$T$22</definedName>
    <definedName name="ResSavTable1" localSheetId="8">'[3]EE Report - 2017'!$B$25:$AS$34</definedName>
    <definedName name="ResSavTable1">'[1]EE Report - 2017'!$B$25:$AS$34</definedName>
    <definedName name="ResSavTable2" localSheetId="8">'[3]EE Report - 2017'!$A$25:$AS$34</definedName>
    <definedName name="ResSavTable2">'[1]EE Report - 2017'!$A$25:$AS$34</definedName>
    <definedName name="RPT_YEAR" localSheetId="12">#REF!</definedName>
    <definedName name="RPT_YEAR" localSheetId="13">#REF!</definedName>
    <definedName name="RPT_YEAR" localSheetId="11">#REF!</definedName>
    <definedName name="RPT_YEAR" localSheetId="10">#REF!</definedName>
    <definedName name="RPT_YEAR" localSheetId="17">#REF!</definedName>
    <definedName name="RPT_YEAR" localSheetId="19">#REF!</definedName>
    <definedName name="RPT_YEAR" localSheetId="18">#REF!</definedName>
    <definedName name="RPT_YEAR" localSheetId="16">#REF!</definedName>
    <definedName name="RPT_YEAR" localSheetId="14">#REF!</definedName>
    <definedName name="RPT_YEAR" localSheetId="15">#REF!</definedName>
    <definedName name="RPT_YEAR" localSheetId="27">#REF!</definedName>
    <definedName name="RPT_YEAR" localSheetId="24">#REF!</definedName>
    <definedName name="RPT_YEAR" localSheetId="26">#REF!</definedName>
    <definedName name="RPT_YEAR" localSheetId="25">#REF!</definedName>
    <definedName name="RPT_YEAR" localSheetId="22">#REF!</definedName>
    <definedName name="RPT_YEAR" localSheetId="21">#REF!</definedName>
    <definedName name="RPT_YEAR" localSheetId="20">#REF!</definedName>
    <definedName name="RPT_YEAR" localSheetId="23">#REF!</definedName>
    <definedName name="RPT_YEAR" localSheetId="28">#REF!</definedName>
    <definedName name="RPT_YEAR" localSheetId="8">#REF!</definedName>
    <definedName name="RPT_YEAR" localSheetId="9">#REF!</definedName>
    <definedName name="RPT_YEAR">#REF!</definedName>
    <definedName name="SCGAggEnd" localSheetId="12">#REF!</definedName>
    <definedName name="SCGAggEnd" localSheetId="13">#REF!</definedName>
    <definedName name="SCGAggEnd" localSheetId="11">#REF!</definedName>
    <definedName name="SCGAggEnd" localSheetId="10">#REF!</definedName>
    <definedName name="SCGAggEnd" localSheetId="17">#REF!</definedName>
    <definedName name="SCGAggEnd" localSheetId="19">#REF!</definedName>
    <definedName name="SCGAggEnd" localSheetId="18">#REF!</definedName>
    <definedName name="SCGAggEnd" localSheetId="16">#REF!</definedName>
    <definedName name="SCGAggEnd" localSheetId="14">#REF!</definedName>
    <definedName name="SCGAggEnd" localSheetId="15">#REF!</definedName>
    <definedName name="SCGAggEnd" localSheetId="27">#REF!</definedName>
    <definedName name="SCGAggEnd" localSheetId="24">#REF!</definedName>
    <definedName name="SCGAggEnd" localSheetId="26">#REF!</definedName>
    <definedName name="SCGAggEnd" localSheetId="25">#REF!</definedName>
    <definedName name="SCGAggEnd" localSheetId="22">#REF!</definedName>
    <definedName name="SCGAggEnd" localSheetId="21">#REF!</definedName>
    <definedName name="SCGAggEnd" localSheetId="20">#REF!</definedName>
    <definedName name="SCGAggEnd" localSheetId="23">#REF!</definedName>
    <definedName name="SCGAggEnd" localSheetId="28">#REF!</definedName>
    <definedName name="SCGAggEnd" localSheetId="8">#REF!</definedName>
    <definedName name="SCGAggEnd" localSheetId="9">#REF!</definedName>
    <definedName name="SCGAggEnd">#REF!</definedName>
    <definedName name="SCGMktSector" localSheetId="12">#REF!</definedName>
    <definedName name="SCGMktSector" localSheetId="13">#REF!</definedName>
    <definedName name="SCGMktSector" localSheetId="11">#REF!</definedName>
    <definedName name="SCGMktSector" localSheetId="10">#REF!</definedName>
    <definedName name="SCGMktSector" localSheetId="17">#REF!</definedName>
    <definedName name="SCGMktSector" localSheetId="19">#REF!</definedName>
    <definedName name="SCGMktSector" localSheetId="18">#REF!</definedName>
    <definedName name="SCGMktSector" localSheetId="16">#REF!</definedName>
    <definedName name="SCGMktSector" localSheetId="14">#REF!</definedName>
    <definedName name="SCGMktSector" localSheetId="15">#REF!</definedName>
    <definedName name="SCGMktSector" localSheetId="27">#REF!</definedName>
    <definedName name="SCGMktSector" localSheetId="24">#REF!</definedName>
    <definedName name="SCGMktSector" localSheetId="26">#REF!</definedName>
    <definedName name="SCGMktSector" localSheetId="25">#REF!</definedName>
    <definedName name="SCGMktSector" localSheetId="22">#REF!</definedName>
    <definedName name="SCGMktSector" localSheetId="21">#REF!</definedName>
    <definedName name="SCGMktSector" localSheetId="20">#REF!</definedName>
    <definedName name="SCGMktSector" localSheetId="23">#REF!</definedName>
    <definedName name="SCGMktSector" localSheetId="28">#REF!</definedName>
    <definedName name="SCGMktSector" localSheetId="8">#REF!</definedName>
    <definedName name="SCGMktSector" localSheetId="9">#REF!</definedName>
    <definedName name="SCGMktSector">#REF!</definedName>
    <definedName name="SCGPgmSum" localSheetId="12">#REF!</definedName>
    <definedName name="SCGPgmSum" localSheetId="13">#REF!</definedName>
    <definedName name="SCGPgmSum" localSheetId="11">#REF!</definedName>
    <definedName name="SCGPgmSum" localSheetId="10">#REF!</definedName>
    <definedName name="SCGPgmSum" localSheetId="17">#REF!</definedName>
    <definedName name="SCGPgmSum" localSheetId="19">#REF!</definedName>
    <definedName name="SCGPgmSum" localSheetId="18">#REF!</definedName>
    <definedName name="SCGPgmSum" localSheetId="16">#REF!</definedName>
    <definedName name="SCGPgmSum" localSheetId="14">#REF!</definedName>
    <definedName name="SCGPgmSum" localSheetId="15">#REF!</definedName>
    <definedName name="SCGPgmSum" localSheetId="27">#REF!</definedName>
    <definedName name="SCGPgmSum" localSheetId="24">#REF!</definedName>
    <definedName name="SCGPgmSum" localSheetId="26">#REF!</definedName>
    <definedName name="SCGPgmSum" localSheetId="25">#REF!</definedName>
    <definedName name="SCGPgmSum" localSheetId="22">#REF!</definedName>
    <definedName name="SCGPgmSum" localSheetId="21">#REF!</definedName>
    <definedName name="SCGPgmSum" localSheetId="20">#REF!</definedName>
    <definedName name="SCGPgmSum" localSheetId="23">#REF!</definedName>
    <definedName name="SCGPgmSum" localSheetId="28">#REF!</definedName>
    <definedName name="SCGPgmSum" localSheetId="8">#REF!</definedName>
    <definedName name="SCGPgmSum" localSheetId="9">#REF!</definedName>
    <definedName name="SCGPgmSum">#REF!</definedName>
    <definedName name="sdgeAggEnd" localSheetId="12">#REF!</definedName>
    <definedName name="sdgeAggEnd" localSheetId="13">#REF!</definedName>
    <definedName name="sdgeAggEnd" localSheetId="11">#REF!</definedName>
    <definedName name="sdgeAggEnd" localSheetId="10">#REF!</definedName>
    <definedName name="sdgeAggEnd" localSheetId="17">#REF!</definedName>
    <definedName name="sdgeAggEnd" localSheetId="19">#REF!</definedName>
    <definedName name="sdgeAggEnd" localSheetId="18">#REF!</definedName>
    <definedName name="sdgeAggEnd" localSheetId="16">#REF!</definedName>
    <definedName name="sdgeAggEnd" localSheetId="14">#REF!</definedName>
    <definedName name="sdgeAggEnd" localSheetId="15">#REF!</definedName>
    <definedName name="sdgeAggEnd" localSheetId="27">#REF!</definedName>
    <definedName name="sdgeAggEnd" localSheetId="24">#REF!</definedName>
    <definedName name="sdgeAggEnd" localSheetId="26">#REF!</definedName>
    <definedName name="sdgeAggEnd" localSheetId="25">#REF!</definedName>
    <definedName name="sdgeAggEnd" localSheetId="22">#REF!</definedName>
    <definedName name="sdgeAggEnd" localSheetId="21">#REF!</definedName>
    <definedName name="sdgeAggEnd" localSheetId="20">#REF!</definedName>
    <definedName name="sdgeAggEnd" localSheetId="23">#REF!</definedName>
    <definedName name="sdgeAggEnd" localSheetId="28">#REF!</definedName>
    <definedName name="sdgeAggEnd" localSheetId="8">#REF!</definedName>
    <definedName name="sdgeAggEnd" localSheetId="9">#REF!</definedName>
    <definedName name="sdgeAggEnd">#REF!</definedName>
    <definedName name="sdgeMktSector" localSheetId="12">#REF!</definedName>
    <definedName name="sdgeMktSector" localSheetId="13">#REF!</definedName>
    <definedName name="sdgeMktSector" localSheetId="11">#REF!</definedName>
    <definedName name="sdgeMktSector" localSheetId="10">#REF!</definedName>
    <definedName name="sdgeMktSector" localSheetId="17">#REF!</definedName>
    <definedName name="sdgeMktSector" localSheetId="19">#REF!</definedName>
    <definedName name="sdgeMktSector" localSheetId="18">#REF!</definedName>
    <definedName name="sdgeMktSector" localSheetId="16">#REF!</definedName>
    <definedName name="sdgeMktSector" localSheetId="14">#REF!</definedName>
    <definedName name="sdgeMktSector" localSheetId="15">#REF!</definedName>
    <definedName name="sdgeMktSector" localSheetId="27">#REF!</definedName>
    <definedName name="sdgeMktSector" localSheetId="24">#REF!</definedName>
    <definedName name="sdgeMktSector" localSheetId="26">#REF!</definedName>
    <definedName name="sdgeMktSector" localSheetId="25">#REF!</definedName>
    <definedName name="sdgeMktSector" localSheetId="22">#REF!</definedName>
    <definedName name="sdgeMktSector" localSheetId="21">#REF!</definedName>
    <definedName name="sdgeMktSector" localSheetId="20">#REF!</definedName>
    <definedName name="sdgeMktSector" localSheetId="23">#REF!</definedName>
    <definedName name="sdgeMktSector" localSheetId="28">#REF!</definedName>
    <definedName name="sdgeMktSector" localSheetId="8">#REF!</definedName>
    <definedName name="sdgeMktSector" localSheetId="9">#REF!</definedName>
    <definedName name="sdgeMktSector">#REF!</definedName>
    <definedName name="SDGEPgmSum" localSheetId="12">#REF!</definedName>
    <definedName name="SDGEPgmSum" localSheetId="13">#REF!</definedName>
    <definedName name="SDGEPgmSum" localSheetId="11">#REF!</definedName>
    <definedName name="SDGEPgmSum" localSheetId="10">#REF!</definedName>
    <definedName name="SDGEPgmSum" localSheetId="17">#REF!</definedName>
    <definedName name="SDGEPgmSum" localSheetId="19">#REF!</definedName>
    <definedName name="SDGEPgmSum" localSheetId="18">#REF!</definedName>
    <definedName name="SDGEPgmSum" localSheetId="16">#REF!</definedName>
    <definedName name="SDGEPgmSum" localSheetId="14">#REF!</definedName>
    <definedName name="SDGEPgmSum" localSheetId="15">#REF!</definedName>
    <definedName name="SDGEPgmSum" localSheetId="27">#REF!</definedName>
    <definedName name="SDGEPgmSum" localSheetId="24">#REF!</definedName>
    <definedName name="SDGEPgmSum" localSheetId="26">#REF!</definedName>
    <definedName name="SDGEPgmSum" localSheetId="25">#REF!</definedName>
    <definedName name="SDGEPgmSum" localSheetId="22">#REF!</definedName>
    <definedName name="SDGEPgmSum" localSheetId="21">#REF!</definedName>
    <definedName name="SDGEPgmSum" localSheetId="20">#REF!</definedName>
    <definedName name="SDGEPgmSum" localSheetId="23">#REF!</definedName>
    <definedName name="SDGEPgmSum" localSheetId="28">#REF!</definedName>
    <definedName name="SDGEPgmSum" localSheetId="8">#REF!</definedName>
    <definedName name="SDGEPgmSum" localSheetId="9">#REF!</definedName>
    <definedName name="SDGEPgmSum">#REF!</definedName>
    <definedName name="SectorTab" localSheetId="8">[3]List!$D$3:$E$12</definedName>
    <definedName name="SectorTab">[1]List!$D$3:$E$12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C7" i="30" l="1"/>
  <c r="X17" i="24"/>
  <c r="X18" i="24"/>
  <c r="X19" i="24"/>
  <c r="X22" i="24"/>
  <c r="X23" i="24"/>
  <c r="X24" i="24"/>
  <c r="X27" i="24"/>
  <c r="X28" i="24"/>
  <c r="X29" i="24"/>
  <c r="X30" i="24"/>
  <c r="X31" i="24"/>
  <c r="X32" i="24"/>
  <c r="X33" i="24"/>
  <c r="X34" i="24"/>
  <c r="X35" i="24"/>
  <c r="X36" i="24"/>
  <c r="X16" i="24"/>
  <c r="S17" i="24"/>
  <c r="S18" i="24"/>
  <c r="S19" i="24"/>
  <c r="S22" i="24"/>
  <c r="S23" i="24"/>
  <c r="S24" i="24"/>
  <c r="S27" i="24"/>
  <c r="S28" i="24"/>
  <c r="S29" i="24"/>
  <c r="S30" i="24"/>
  <c r="S31" i="24"/>
  <c r="S32" i="24"/>
  <c r="S33" i="24"/>
  <c r="S34" i="24"/>
  <c r="S35" i="24"/>
  <c r="S36" i="24"/>
  <c r="S16" i="24"/>
  <c r="N17" i="24"/>
  <c r="N18" i="24"/>
  <c r="N19" i="24"/>
  <c r="N22" i="24"/>
  <c r="N23" i="24"/>
  <c r="N24" i="24"/>
  <c r="N27" i="24"/>
  <c r="N28" i="24"/>
  <c r="N29" i="24"/>
  <c r="N30" i="24"/>
  <c r="N31" i="24"/>
  <c r="N32" i="24"/>
  <c r="N33" i="24"/>
  <c r="N34" i="24"/>
  <c r="N35" i="24"/>
  <c r="N36" i="24"/>
  <c r="N16" i="24"/>
  <c r="H37" i="24"/>
  <c r="L37" i="24"/>
  <c r="N37" i="24" s="1"/>
  <c r="M37" i="24"/>
  <c r="Q37" i="24"/>
  <c r="S37" i="24" s="1"/>
  <c r="R37" i="24"/>
  <c r="V37" i="24"/>
  <c r="W37" i="24"/>
  <c r="G37" i="24"/>
  <c r="H25" i="24"/>
  <c r="L25" i="24"/>
  <c r="N25" i="24" s="1"/>
  <c r="M25" i="24"/>
  <c r="Q25" i="24"/>
  <c r="S25" i="24" s="1"/>
  <c r="R25" i="24"/>
  <c r="V25" i="24"/>
  <c r="X25" i="24" s="1"/>
  <c r="W25" i="24"/>
  <c r="G25" i="24"/>
  <c r="H20" i="24"/>
  <c r="L20" i="24"/>
  <c r="N20" i="24" s="1"/>
  <c r="M20" i="24"/>
  <c r="Q20" i="24"/>
  <c r="R20" i="24"/>
  <c r="V20" i="24"/>
  <c r="X20" i="24" s="1"/>
  <c r="W20" i="24"/>
  <c r="G20" i="24"/>
  <c r="I17" i="24"/>
  <c r="I18" i="24"/>
  <c r="I19" i="24"/>
  <c r="I22" i="24"/>
  <c r="I25" i="24" s="1"/>
  <c r="I23" i="24"/>
  <c r="I24" i="24"/>
  <c r="I27" i="24"/>
  <c r="I28" i="24"/>
  <c r="I29" i="24"/>
  <c r="I30" i="24"/>
  <c r="I31" i="24"/>
  <c r="I32" i="24"/>
  <c r="I33" i="24"/>
  <c r="I34" i="24"/>
  <c r="I35" i="24"/>
  <c r="I36" i="24"/>
  <c r="I16" i="24"/>
  <c r="I20" i="24" s="1"/>
  <c r="X13" i="22"/>
  <c r="X14" i="22"/>
  <c r="X15" i="22"/>
  <c r="X16" i="22"/>
  <c r="X18" i="22"/>
  <c r="X19" i="22"/>
  <c r="X20" i="22"/>
  <c r="X21" i="22"/>
  <c r="X23" i="22"/>
  <c r="X24" i="22"/>
  <c r="X25" i="22"/>
  <c r="X26" i="22"/>
  <c r="X27" i="22"/>
  <c r="X28" i="22"/>
  <c r="X29" i="22"/>
  <c r="X30" i="22"/>
  <c r="X31" i="22"/>
  <c r="X32" i="22"/>
  <c r="X33" i="22"/>
  <c r="X12" i="22"/>
  <c r="S13" i="22"/>
  <c r="S14" i="22"/>
  <c r="S15" i="22"/>
  <c r="S16" i="22"/>
  <c r="S18" i="22"/>
  <c r="S19" i="22"/>
  <c r="S20" i="22"/>
  <c r="S21" i="22"/>
  <c r="S23" i="22"/>
  <c r="S24" i="22"/>
  <c r="S25" i="22"/>
  <c r="S26" i="22"/>
  <c r="S27" i="22"/>
  <c r="S28" i="22"/>
  <c r="S29" i="22"/>
  <c r="S30" i="22"/>
  <c r="S31" i="22"/>
  <c r="S32" i="22"/>
  <c r="S33" i="22"/>
  <c r="S12" i="22"/>
  <c r="N13" i="22"/>
  <c r="N14" i="22"/>
  <c r="N15" i="22"/>
  <c r="N16" i="22"/>
  <c r="N18" i="22"/>
  <c r="N19" i="22"/>
  <c r="N20" i="22"/>
  <c r="N21" i="22"/>
  <c r="N23" i="22"/>
  <c r="N24" i="22"/>
  <c r="N25" i="22"/>
  <c r="N26" i="22"/>
  <c r="N27" i="22"/>
  <c r="N28" i="22"/>
  <c r="N29" i="22"/>
  <c r="N30" i="22"/>
  <c r="N31" i="22"/>
  <c r="N32" i="22"/>
  <c r="N33" i="22"/>
  <c r="N12" i="22"/>
  <c r="I13" i="22"/>
  <c r="I14" i="22"/>
  <c r="I15" i="22"/>
  <c r="I16" i="22"/>
  <c r="I18" i="22"/>
  <c r="I19" i="22"/>
  <c r="I20" i="22"/>
  <c r="I21" i="22"/>
  <c r="I23" i="22"/>
  <c r="I24" i="22"/>
  <c r="I25" i="22"/>
  <c r="I26" i="22"/>
  <c r="I27" i="22"/>
  <c r="I28" i="22"/>
  <c r="I29" i="22"/>
  <c r="I30" i="22"/>
  <c r="I31" i="22"/>
  <c r="I32" i="22"/>
  <c r="I33" i="22"/>
  <c r="I12" i="22"/>
  <c r="X13" i="23"/>
  <c r="X14" i="23"/>
  <c r="X15" i="23"/>
  <c r="X16" i="23"/>
  <c r="X18" i="23"/>
  <c r="X19" i="23"/>
  <c r="X20" i="23"/>
  <c r="X21" i="23"/>
  <c r="X23" i="23"/>
  <c r="X24" i="23"/>
  <c r="X25" i="23"/>
  <c r="X26" i="23"/>
  <c r="X27" i="23"/>
  <c r="X28" i="23"/>
  <c r="X29" i="23"/>
  <c r="X30" i="23"/>
  <c r="X31" i="23"/>
  <c r="X32" i="23"/>
  <c r="X33" i="23"/>
  <c r="X12" i="23"/>
  <c r="S13" i="23"/>
  <c r="S14" i="23"/>
  <c r="S15" i="23"/>
  <c r="S16" i="23"/>
  <c r="S18" i="23"/>
  <c r="S19" i="23"/>
  <c r="S20" i="23"/>
  <c r="S21" i="23"/>
  <c r="S23" i="23"/>
  <c r="S24" i="23"/>
  <c r="S25" i="23"/>
  <c r="S26" i="23"/>
  <c r="S27" i="23"/>
  <c r="S28" i="23"/>
  <c r="S29" i="23"/>
  <c r="S30" i="23"/>
  <c r="S31" i="23"/>
  <c r="S32" i="23"/>
  <c r="S33" i="23"/>
  <c r="S12" i="23"/>
  <c r="N38" i="23"/>
  <c r="M38" i="23"/>
  <c r="N13" i="23"/>
  <c r="N14" i="23"/>
  <c r="N15" i="23"/>
  <c r="N16" i="23"/>
  <c r="N18" i="23"/>
  <c r="N19" i="23"/>
  <c r="N20" i="23"/>
  <c r="N21" i="23"/>
  <c r="N23" i="23"/>
  <c r="N24" i="23"/>
  <c r="N25" i="23"/>
  <c r="N26" i="23"/>
  <c r="N27" i="23"/>
  <c r="N28" i="23"/>
  <c r="N29" i="23"/>
  <c r="N30" i="23"/>
  <c r="N31" i="23"/>
  <c r="N32" i="23"/>
  <c r="N33" i="23"/>
  <c r="N12" i="23"/>
  <c r="H38" i="23"/>
  <c r="I35" i="23"/>
  <c r="I38" i="23" s="1"/>
  <c r="I13" i="23"/>
  <c r="I14" i="23"/>
  <c r="I15" i="23"/>
  <c r="I16" i="23"/>
  <c r="I18" i="23"/>
  <c r="I19" i="23"/>
  <c r="I20" i="23"/>
  <c r="I21" i="23"/>
  <c r="I23" i="23"/>
  <c r="I24" i="23"/>
  <c r="I25" i="23"/>
  <c r="I26" i="23"/>
  <c r="I27" i="23"/>
  <c r="I28" i="23"/>
  <c r="I29" i="23"/>
  <c r="I30" i="23"/>
  <c r="I31" i="23"/>
  <c r="I32" i="23"/>
  <c r="I33" i="23"/>
  <c r="I12" i="23"/>
  <c r="Y13" i="21"/>
  <c r="Y14" i="21"/>
  <c r="Y15" i="21"/>
  <c r="Y16" i="21"/>
  <c r="Y17" i="21"/>
  <c r="Y18" i="21"/>
  <c r="Y19" i="21"/>
  <c r="Y20" i="21"/>
  <c r="Y21" i="21"/>
  <c r="Y22" i="21"/>
  <c r="Y23" i="21"/>
  <c r="Y24" i="21"/>
  <c r="Y25" i="21"/>
  <c r="Y26" i="21"/>
  <c r="Y27" i="21"/>
  <c r="Y28" i="21"/>
  <c r="Y29" i="21"/>
  <c r="Y30" i="21"/>
  <c r="Y31" i="21"/>
  <c r="Y32" i="21"/>
  <c r="Y33" i="21"/>
  <c r="Y12" i="21"/>
  <c r="T13" i="21"/>
  <c r="T14" i="21"/>
  <c r="T15" i="21"/>
  <c r="T16" i="21"/>
  <c r="T18" i="21"/>
  <c r="T19" i="21"/>
  <c r="T20" i="21"/>
  <c r="T21" i="21"/>
  <c r="T23" i="21"/>
  <c r="T24" i="21"/>
  <c r="T25" i="21"/>
  <c r="T26" i="21"/>
  <c r="T27" i="21"/>
  <c r="T28" i="21"/>
  <c r="T29" i="21"/>
  <c r="T30" i="21"/>
  <c r="T31" i="21"/>
  <c r="T32" i="21"/>
  <c r="T33" i="21"/>
  <c r="T12" i="21"/>
  <c r="O13" i="21"/>
  <c r="O14" i="21"/>
  <c r="O15" i="21"/>
  <c r="O16" i="21"/>
  <c r="O18" i="21"/>
  <c r="O19" i="21"/>
  <c r="O20" i="21"/>
  <c r="O21" i="21"/>
  <c r="O23" i="21"/>
  <c r="O24" i="21"/>
  <c r="O25" i="21"/>
  <c r="O26" i="21"/>
  <c r="O27" i="21"/>
  <c r="O28" i="21"/>
  <c r="O29" i="21"/>
  <c r="O30" i="21"/>
  <c r="O31" i="21"/>
  <c r="O32" i="21"/>
  <c r="O33" i="21"/>
  <c r="O12" i="21"/>
  <c r="J13" i="21"/>
  <c r="J14" i="21"/>
  <c r="J15" i="21"/>
  <c r="J16" i="21"/>
  <c r="J18" i="21"/>
  <c r="J19" i="21"/>
  <c r="J20" i="21"/>
  <c r="J21" i="21"/>
  <c r="J23" i="21"/>
  <c r="J24" i="21"/>
  <c r="J25" i="21"/>
  <c r="J26" i="21"/>
  <c r="J27" i="21"/>
  <c r="J28" i="21"/>
  <c r="J29" i="21"/>
  <c r="J30" i="21"/>
  <c r="J31" i="21"/>
  <c r="J32" i="21"/>
  <c r="J33" i="21"/>
  <c r="J12" i="21"/>
  <c r="I37" i="24" l="1"/>
  <c r="X37" i="24"/>
  <c r="S20" i="24"/>
  <c r="G45" i="16" l="1"/>
  <c r="Z38" i="15"/>
  <c r="G48" i="14"/>
  <c r="F48" i="9"/>
  <c r="G48" i="8"/>
  <c r="F48" i="8"/>
  <c r="Z16" i="5"/>
  <c r="Z21" i="5"/>
  <c r="Z38" i="4"/>
  <c r="Z33" i="4"/>
  <c r="Z38" i="6" l="1"/>
  <c r="Z33" i="5"/>
  <c r="Z38" i="5"/>
  <c r="G48" i="5"/>
  <c r="F48" i="5"/>
  <c r="Y38" i="32"/>
  <c r="Z38" i="32" s="1"/>
  <c r="E23" i="1" l="1"/>
  <c r="F23" i="1"/>
  <c r="G23" i="1"/>
  <c r="H23" i="1"/>
  <c r="I23" i="1"/>
  <c r="J23" i="1"/>
  <c r="K23" i="1"/>
  <c r="L23" i="1"/>
  <c r="M23" i="1"/>
  <c r="N23" i="1"/>
  <c r="O23" i="1"/>
  <c r="P23" i="1"/>
  <c r="Q23" i="1"/>
  <c r="R23" i="1"/>
  <c r="S23" i="1"/>
  <c r="E24" i="1"/>
  <c r="F24" i="1"/>
  <c r="G24" i="1"/>
  <c r="H24" i="1"/>
  <c r="I24" i="1"/>
  <c r="J24" i="1"/>
  <c r="K24" i="1"/>
  <c r="L24" i="1"/>
  <c r="M24" i="1"/>
  <c r="N24" i="1"/>
  <c r="O24" i="1"/>
  <c r="P24" i="1"/>
  <c r="Q24" i="1"/>
  <c r="R24" i="1"/>
  <c r="S24" i="1"/>
  <c r="E25" i="1"/>
  <c r="F25" i="1"/>
  <c r="G25" i="1"/>
  <c r="H25" i="1"/>
  <c r="I25" i="1"/>
  <c r="J25" i="1"/>
  <c r="K25" i="1"/>
  <c r="L25" i="1"/>
  <c r="M25" i="1"/>
  <c r="N25" i="1"/>
  <c r="O25" i="1"/>
  <c r="P25" i="1"/>
  <c r="Q25" i="1"/>
  <c r="R25" i="1"/>
  <c r="S25" i="1"/>
  <c r="D25" i="1"/>
  <c r="T25" i="1" s="1"/>
  <c r="D24" i="1"/>
  <c r="T24" i="1" s="1"/>
  <c r="D23" i="1"/>
  <c r="T23" i="1" s="1"/>
  <c r="V26" i="1"/>
  <c r="V30" i="1"/>
  <c r="E26" i="1"/>
  <c r="F26" i="1"/>
  <c r="G26" i="1"/>
  <c r="H26" i="1"/>
  <c r="I26" i="1"/>
  <c r="J26" i="1"/>
  <c r="K26" i="1"/>
  <c r="L26" i="1"/>
  <c r="M26" i="1"/>
  <c r="N26" i="1"/>
  <c r="O26" i="1"/>
  <c r="P26" i="1"/>
  <c r="Q26" i="1"/>
  <c r="R26" i="1"/>
  <c r="S26" i="1"/>
  <c r="E27" i="1"/>
  <c r="F27" i="1"/>
  <c r="G27" i="1"/>
  <c r="H27" i="1"/>
  <c r="I27" i="1"/>
  <c r="J27" i="1"/>
  <c r="K27" i="1"/>
  <c r="L27" i="1"/>
  <c r="M27" i="1"/>
  <c r="N27" i="1"/>
  <c r="O27" i="1"/>
  <c r="P27" i="1"/>
  <c r="Q27" i="1"/>
  <c r="R27" i="1"/>
  <c r="S27" i="1"/>
  <c r="E28" i="1"/>
  <c r="F28" i="1"/>
  <c r="G28" i="1"/>
  <c r="H28" i="1"/>
  <c r="I28" i="1"/>
  <c r="J28" i="1"/>
  <c r="K28" i="1"/>
  <c r="L28" i="1"/>
  <c r="M28" i="1"/>
  <c r="N28" i="1"/>
  <c r="O28" i="1"/>
  <c r="P28" i="1"/>
  <c r="Q28" i="1"/>
  <c r="R28" i="1"/>
  <c r="S28" i="1"/>
  <c r="E29" i="1"/>
  <c r="F29" i="1"/>
  <c r="G29" i="1"/>
  <c r="H29" i="1"/>
  <c r="I29" i="1"/>
  <c r="J29" i="1"/>
  <c r="K29" i="1"/>
  <c r="L29" i="1"/>
  <c r="M29" i="1"/>
  <c r="N29" i="1"/>
  <c r="O29" i="1"/>
  <c r="P29" i="1"/>
  <c r="Q29" i="1"/>
  <c r="R29" i="1"/>
  <c r="S29" i="1"/>
  <c r="E30" i="1"/>
  <c r="F30" i="1"/>
  <c r="G30" i="1"/>
  <c r="H30" i="1"/>
  <c r="I30" i="1"/>
  <c r="J30" i="1"/>
  <c r="K30" i="1"/>
  <c r="L30" i="1"/>
  <c r="M30" i="1"/>
  <c r="N30" i="1"/>
  <c r="O30" i="1"/>
  <c r="P30" i="1"/>
  <c r="Q30" i="1"/>
  <c r="R30" i="1"/>
  <c r="S30" i="1"/>
  <c r="D26" i="1"/>
  <c r="D27" i="1"/>
  <c r="D28" i="1"/>
  <c r="T28" i="1" s="1"/>
  <c r="D30" i="1"/>
  <c r="D29" i="1"/>
  <c r="AC9" i="29"/>
  <c r="W23" i="1"/>
  <c r="W25" i="1"/>
  <c r="P13" i="1"/>
  <c r="Q13" i="1"/>
  <c r="R13" i="1"/>
  <c r="S13" i="1"/>
  <c r="F12" i="1"/>
  <c r="G12" i="1"/>
  <c r="Q12" i="1"/>
  <c r="P12" i="1"/>
  <c r="N12" i="1"/>
  <c r="F9" i="26"/>
  <c r="F3" i="26"/>
  <c r="J12" i="1"/>
  <c r="E8" i="26"/>
  <c r="H12" i="1"/>
  <c r="E12" i="1"/>
  <c r="E17" i="26"/>
  <c r="E19" i="26"/>
  <c r="I7" i="1"/>
  <c r="D17" i="26"/>
  <c r="F17" i="26"/>
  <c r="G17" i="26"/>
  <c r="D19" i="26"/>
  <c r="F19" i="26"/>
  <c r="G19" i="26"/>
  <c r="D22" i="26"/>
  <c r="F22" i="26"/>
  <c r="G22" i="26"/>
  <c r="Z37" i="32"/>
  <c r="Z31" i="32"/>
  <c r="Z29" i="32"/>
  <c r="Z27" i="32"/>
  <c r="G13" i="26"/>
  <c r="F13" i="26"/>
  <c r="E13" i="26"/>
  <c r="D13" i="26"/>
  <c r="G8" i="26"/>
  <c r="Z15" i="32"/>
  <c r="G4" i="26"/>
  <c r="F4" i="26"/>
  <c r="G3" i="26"/>
  <c r="G2" i="26"/>
  <c r="F2" i="26"/>
  <c r="D3" i="30"/>
  <c r="E3" i="30"/>
  <c r="F3" i="30"/>
  <c r="G3" i="30"/>
  <c r="D4" i="30"/>
  <c r="E4" i="30"/>
  <c r="F4" i="30"/>
  <c r="G4" i="30"/>
  <c r="D5" i="30"/>
  <c r="E5" i="30"/>
  <c r="F5" i="30"/>
  <c r="G5" i="30"/>
  <c r="E6" i="30"/>
  <c r="F6" i="30"/>
  <c r="G6" i="30"/>
  <c r="D8" i="30"/>
  <c r="E8" i="30"/>
  <c r="F8" i="30"/>
  <c r="G8" i="30"/>
  <c r="D9" i="30"/>
  <c r="E9" i="30"/>
  <c r="F9" i="30"/>
  <c r="G9" i="30"/>
  <c r="D10" i="30"/>
  <c r="E10" i="30"/>
  <c r="F10" i="30"/>
  <c r="G10" i="30"/>
  <c r="D11" i="30"/>
  <c r="E11" i="30"/>
  <c r="F11" i="30"/>
  <c r="G11" i="30"/>
  <c r="D13" i="30"/>
  <c r="E13" i="30"/>
  <c r="F13" i="30"/>
  <c r="G13" i="30"/>
  <c r="D14" i="30"/>
  <c r="F14" i="30"/>
  <c r="G14" i="30"/>
  <c r="D15" i="30"/>
  <c r="F15" i="30"/>
  <c r="G15" i="30"/>
  <c r="D16" i="30"/>
  <c r="E16" i="30"/>
  <c r="F16" i="30"/>
  <c r="G16" i="30"/>
  <c r="D17" i="30"/>
  <c r="E17" i="30"/>
  <c r="F17" i="30"/>
  <c r="G17" i="30"/>
  <c r="D18" i="30"/>
  <c r="F18" i="30"/>
  <c r="G18" i="30"/>
  <c r="D19" i="30"/>
  <c r="E19" i="30"/>
  <c r="F19" i="30"/>
  <c r="G19" i="30"/>
  <c r="D20" i="30"/>
  <c r="E20" i="30"/>
  <c r="F20" i="30"/>
  <c r="G20" i="30"/>
  <c r="D21" i="30"/>
  <c r="E21" i="30"/>
  <c r="F21" i="30"/>
  <c r="G21" i="30"/>
  <c r="D22" i="30"/>
  <c r="E22" i="30"/>
  <c r="F22" i="30"/>
  <c r="G22" i="30"/>
  <c r="D23" i="30"/>
  <c r="F23" i="30"/>
  <c r="G23" i="30"/>
  <c r="D25" i="30"/>
  <c r="E25" i="30"/>
  <c r="F25" i="30"/>
  <c r="G25" i="30"/>
  <c r="D26" i="30"/>
  <c r="E26" i="30"/>
  <c r="F26" i="30"/>
  <c r="D27" i="30"/>
  <c r="E27" i="30"/>
  <c r="F27" i="30"/>
  <c r="G2" i="30"/>
  <c r="F2" i="30"/>
  <c r="E2" i="30"/>
  <c r="D2" i="30"/>
  <c r="D3" i="31"/>
  <c r="E3" i="31"/>
  <c r="F3" i="31"/>
  <c r="G3" i="31"/>
  <c r="D4" i="31"/>
  <c r="E4" i="31"/>
  <c r="F4" i="31"/>
  <c r="G4" i="31"/>
  <c r="D6" i="31"/>
  <c r="E6" i="31"/>
  <c r="F6" i="31"/>
  <c r="G6" i="31"/>
  <c r="D8" i="31"/>
  <c r="E8" i="31"/>
  <c r="F8" i="31"/>
  <c r="G8" i="31"/>
  <c r="D9" i="31"/>
  <c r="E9" i="31"/>
  <c r="F9" i="31"/>
  <c r="G9" i="31"/>
  <c r="D11" i="31"/>
  <c r="E11" i="31"/>
  <c r="F11" i="31"/>
  <c r="G11" i="31"/>
  <c r="D22" i="31"/>
  <c r="E22" i="31"/>
  <c r="F22" i="31"/>
  <c r="G22" i="31"/>
  <c r="D23" i="31"/>
  <c r="E23" i="31"/>
  <c r="F23" i="31"/>
  <c r="G23" i="31"/>
  <c r="D25" i="31"/>
  <c r="E25" i="31"/>
  <c r="F25" i="31"/>
  <c r="G25" i="31"/>
  <c r="D26" i="31"/>
  <c r="E26" i="31"/>
  <c r="F26" i="31"/>
  <c r="G26" i="31"/>
  <c r="D27" i="31"/>
  <c r="E27" i="31"/>
  <c r="F27" i="31"/>
  <c r="G27" i="31"/>
  <c r="D28" i="31"/>
  <c r="E28" i="31"/>
  <c r="F28" i="31"/>
  <c r="G28" i="31"/>
  <c r="G2" i="31"/>
  <c r="F2" i="31"/>
  <c r="E2" i="31"/>
  <c r="D2" i="31"/>
  <c r="D25" i="29"/>
  <c r="E25" i="29"/>
  <c r="F25" i="29"/>
  <c r="G25" i="29"/>
  <c r="D26" i="29"/>
  <c r="E26" i="29"/>
  <c r="F26" i="29"/>
  <c r="G26" i="29"/>
  <c r="D27" i="29"/>
  <c r="E27" i="29"/>
  <c r="F27" i="29"/>
  <c r="G27" i="29"/>
  <c r="D28" i="29"/>
  <c r="E28" i="29"/>
  <c r="F28" i="29"/>
  <c r="G28" i="29"/>
  <c r="W24" i="1" l="1"/>
  <c r="V23" i="1"/>
  <c r="U23" i="1"/>
  <c r="Z35" i="32"/>
  <c r="I12" i="1"/>
  <c r="K12" i="1"/>
  <c r="M12" i="1"/>
  <c r="R12" i="1"/>
  <c r="F8" i="26"/>
  <c r="F45" i="32"/>
  <c r="O12" i="1"/>
  <c r="S12" i="1"/>
  <c r="D12" i="1"/>
  <c r="L12" i="1"/>
  <c r="W26" i="1"/>
  <c r="V24" i="1"/>
  <c r="V28" i="1"/>
  <c r="X27" i="1"/>
  <c r="V27" i="1"/>
  <c r="U30" i="1"/>
  <c r="W28" i="1"/>
  <c r="U26" i="1"/>
  <c r="T29" i="1"/>
  <c r="X26" i="1"/>
  <c r="W29" i="1"/>
  <c r="U27" i="1"/>
  <c r="X30" i="1"/>
  <c r="X29" i="1"/>
  <c r="W30" i="1"/>
  <c r="U28" i="1"/>
  <c r="X23" i="1"/>
  <c r="U29" i="1"/>
  <c r="W27" i="1"/>
  <c r="V29" i="1"/>
  <c r="V25" i="1"/>
  <c r="X28" i="1"/>
  <c r="U25" i="1"/>
  <c r="X24" i="1"/>
  <c r="T30" i="1"/>
  <c r="T27" i="1"/>
  <c r="T26" i="1"/>
  <c r="X25" i="1"/>
  <c r="U24" i="1"/>
  <c r="F41" i="18"/>
  <c r="D6" i="30"/>
  <c r="F46" i="32"/>
  <c r="G9" i="26"/>
  <c r="Z28" i="32"/>
  <c r="F44" i="32"/>
  <c r="E9" i="26"/>
  <c r="Z18" i="32"/>
  <c r="E2" i="26"/>
  <c r="E4" i="26"/>
  <c r="E3" i="26"/>
  <c r="D9" i="26"/>
  <c r="D8" i="26"/>
  <c r="Z14" i="32"/>
  <c r="D4" i="26"/>
  <c r="Z23" i="32"/>
  <c r="Z25" i="32"/>
  <c r="F47" i="32"/>
  <c r="Z20" i="32"/>
  <c r="Z24" i="32"/>
  <c r="Z30" i="32"/>
  <c r="Z32" i="32"/>
  <c r="Z36" i="32"/>
  <c r="Z26" i="32"/>
  <c r="F48" i="32" l="1"/>
  <c r="G48" i="32" s="1"/>
  <c r="G44" i="32" s="1"/>
  <c r="Z19" i="32"/>
  <c r="Z13" i="32"/>
  <c r="D3" i="26"/>
  <c r="Z12" i="32"/>
  <c r="D2" i="26"/>
  <c r="G47" i="32" l="1"/>
  <c r="G46" i="32"/>
  <c r="G45" i="32"/>
  <c r="F44" i="2"/>
  <c r="Y36" i="2"/>
  <c r="G27" i="26" s="1"/>
  <c r="T36" i="2"/>
  <c r="F27" i="26" s="1"/>
  <c r="O36" i="2"/>
  <c r="E27" i="26" s="1"/>
  <c r="J36" i="2"/>
  <c r="D27" i="26" s="1"/>
  <c r="Y35" i="2"/>
  <c r="G26" i="26" s="1"/>
  <c r="T35" i="2"/>
  <c r="F26" i="26" s="1"/>
  <c r="O35" i="2"/>
  <c r="E26" i="26" s="1"/>
  <c r="J35" i="2"/>
  <c r="D26" i="26" s="1"/>
  <c r="Y34" i="2"/>
  <c r="G25" i="26" s="1"/>
  <c r="T34" i="2"/>
  <c r="F25" i="26" s="1"/>
  <c r="O34" i="2"/>
  <c r="E25" i="26" s="1"/>
  <c r="J34" i="2"/>
  <c r="D25" i="26" s="1"/>
  <c r="Y32" i="2"/>
  <c r="T32" i="2"/>
  <c r="O32" i="2"/>
  <c r="J32" i="2"/>
  <c r="Z31" i="2"/>
  <c r="Z30" i="2"/>
  <c r="Z29" i="2"/>
  <c r="Z28" i="2"/>
  <c r="Z27" i="2"/>
  <c r="Z26" i="2"/>
  <c r="Z25" i="2"/>
  <c r="Z24" i="2"/>
  <c r="Z23" i="2"/>
  <c r="Z22" i="2"/>
  <c r="Y20" i="2"/>
  <c r="T20" i="2"/>
  <c r="O20" i="2"/>
  <c r="J20" i="2"/>
  <c r="Z19" i="2"/>
  <c r="Z18" i="2"/>
  <c r="Z17" i="2"/>
  <c r="Y15" i="2"/>
  <c r="T15" i="2"/>
  <c r="O15" i="2"/>
  <c r="J15" i="2"/>
  <c r="F43" i="2" s="1"/>
  <c r="Z14" i="2"/>
  <c r="Z13" i="2"/>
  <c r="Z12" i="2"/>
  <c r="Z11" i="2"/>
  <c r="F67" i="4"/>
  <c r="F60" i="4"/>
  <c r="F47" i="4"/>
  <c r="Y38" i="4"/>
  <c r="T38" i="4"/>
  <c r="O38" i="4"/>
  <c r="J38" i="4"/>
  <c r="Z37" i="4"/>
  <c r="Y37" i="4"/>
  <c r="T37" i="4"/>
  <c r="O37" i="4"/>
  <c r="J37" i="4"/>
  <c r="Z36" i="4"/>
  <c r="Y36" i="4"/>
  <c r="T36" i="4"/>
  <c r="O36" i="4"/>
  <c r="J36" i="4"/>
  <c r="Z35" i="4"/>
  <c r="Y35" i="4"/>
  <c r="T35" i="4"/>
  <c r="O35" i="4"/>
  <c r="J35" i="4"/>
  <c r="F33" i="4"/>
  <c r="Z32" i="4"/>
  <c r="Z31" i="4"/>
  <c r="Z30" i="4"/>
  <c r="Z29" i="4"/>
  <c r="Z28" i="4"/>
  <c r="Z27" i="4"/>
  <c r="Z26" i="4"/>
  <c r="Z24" i="4"/>
  <c r="Y33" i="4"/>
  <c r="O33" i="4"/>
  <c r="Z23" i="4"/>
  <c r="Y20" i="4"/>
  <c r="Y21" i="4" s="1"/>
  <c r="Q3" i="1" s="1"/>
  <c r="T20" i="4"/>
  <c r="O20" i="4"/>
  <c r="J20" i="4"/>
  <c r="Z19" i="4"/>
  <c r="O21" i="4"/>
  <c r="I3" i="1" s="1"/>
  <c r="J21" i="4"/>
  <c r="Y15" i="4"/>
  <c r="T15" i="4"/>
  <c r="T16" i="4" s="1"/>
  <c r="L3" i="1" s="1"/>
  <c r="O15" i="4"/>
  <c r="J15" i="4"/>
  <c r="Y16" i="4"/>
  <c r="P3" i="1" s="1"/>
  <c r="F47" i="5"/>
  <c r="G47" i="5" s="1"/>
  <c r="F46" i="5"/>
  <c r="G46" i="5" s="1"/>
  <c r="F45" i="5"/>
  <c r="G45" i="5" s="1"/>
  <c r="F44" i="5"/>
  <c r="G44" i="5" s="1"/>
  <c r="S38" i="5"/>
  <c r="R38" i="5"/>
  <c r="P38" i="5"/>
  <c r="Z37" i="5"/>
  <c r="Z36" i="5"/>
  <c r="Z35" i="5"/>
  <c r="Z32" i="5"/>
  <c r="Z30" i="5"/>
  <c r="Z29" i="5"/>
  <c r="Z28" i="5"/>
  <c r="Z26" i="5"/>
  <c r="Z25" i="5"/>
  <c r="Z24" i="5"/>
  <c r="Z23" i="5"/>
  <c r="Z19" i="5"/>
  <c r="Z18" i="5"/>
  <c r="Z14" i="5"/>
  <c r="Z13" i="5"/>
  <c r="Z12" i="5"/>
  <c r="F47" i="6"/>
  <c r="Y38" i="6"/>
  <c r="T38" i="6"/>
  <c r="O38" i="6"/>
  <c r="J38" i="6"/>
  <c r="Z37" i="6"/>
  <c r="Y37" i="6"/>
  <c r="T37" i="6"/>
  <c r="O37" i="6"/>
  <c r="J37" i="6"/>
  <c r="Z36" i="6"/>
  <c r="Y36" i="6"/>
  <c r="T36" i="6"/>
  <c r="O36" i="6"/>
  <c r="J36" i="6"/>
  <c r="Z35" i="6"/>
  <c r="Y35" i="6"/>
  <c r="T35" i="6"/>
  <c r="O35" i="6"/>
  <c r="J35" i="6"/>
  <c r="Z32" i="6"/>
  <c r="Z31" i="6"/>
  <c r="Z30" i="6"/>
  <c r="Z29" i="6"/>
  <c r="Z28" i="6"/>
  <c r="Z27" i="6"/>
  <c r="Z26" i="6"/>
  <c r="Z24" i="6"/>
  <c r="Z23" i="6"/>
  <c r="Y20" i="6"/>
  <c r="G10" i="26" s="1"/>
  <c r="T20" i="6"/>
  <c r="O20" i="6"/>
  <c r="J20" i="6"/>
  <c r="Y15" i="6"/>
  <c r="T15" i="6"/>
  <c r="T16" i="6" s="1"/>
  <c r="L6" i="1" s="1"/>
  <c r="O15" i="6"/>
  <c r="J15" i="6"/>
  <c r="Z14" i="6"/>
  <c r="F44" i="7"/>
  <c r="F43" i="7"/>
  <c r="Z36" i="7"/>
  <c r="Z34" i="7"/>
  <c r="Z30" i="7"/>
  <c r="Z26" i="7"/>
  <c r="Z24" i="7"/>
  <c r="Z18" i="7"/>
  <c r="Z17" i="7"/>
  <c r="Z14" i="7"/>
  <c r="Z13" i="7"/>
  <c r="Z12" i="7"/>
  <c r="Z11" i="7"/>
  <c r="L60" i="8"/>
  <c r="G59" i="8"/>
  <c r="F59" i="8"/>
  <c r="G56" i="8"/>
  <c r="G54" i="8"/>
  <c r="F47" i="8"/>
  <c r="F46" i="8"/>
  <c r="F45" i="8"/>
  <c r="F44" i="8"/>
  <c r="Z37" i="8"/>
  <c r="Z36" i="8"/>
  <c r="Z35" i="8"/>
  <c r="Z32" i="8"/>
  <c r="Z31" i="8"/>
  <c r="Z30" i="8"/>
  <c r="Z29" i="8"/>
  <c r="Z28" i="8"/>
  <c r="Z27" i="8"/>
  <c r="Z26" i="8"/>
  <c r="Z25" i="8"/>
  <c r="Z24" i="8"/>
  <c r="Z23" i="8"/>
  <c r="Z20" i="8"/>
  <c r="Z19" i="8"/>
  <c r="Z18" i="8"/>
  <c r="Z15" i="8"/>
  <c r="Z14" i="8"/>
  <c r="Z13" i="8"/>
  <c r="Z12" i="8"/>
  <c r="F47" i="9"/>
  <c r="F45" i="9"/>
  <c r="Y38" i="9"/>
  <c r="T38" i="9"/>
  <c r="O38" i="9"/>
  <c r="J38" i="9"/>
  <c r="Z37" i="9"/>
  <c r="Y37" i="9"/>
  <c r="T37" i="9"/>
  <c r="O37" i="9"/>
  <c r="J37" i="9"/>
  <c r="Z36" i="9"/>
  <c r="Y36" i="9"/>
  <c r="T36" i="9"/>
  <c r="O36" i="9"/>
  <c r="J36" i="9"/>
  <c r="Z35" i="9"/>
  <c r="Y35" i="9"/>
  <c r="T35" i="9"/>
  <c r="O35" i="9"/>
  <c r="J35" i="9"/>
  <c r="Z32" i="9"/>
  <c r="Y31" i="9"/>
  <c r="G21" i="26" s="1"/>
  <c r="T31" i="9"/>
  <c r="O31" i="9"/>
  <c r="E21" i="26" s="1"/>
  <c r="J31" i="9"/>
  <c r="D21" i="26" s="1"/>
  <c r="Y30" i="9"/>
  <c r="G20" i="26" s="1"/>
  <c r="T30" i="9"/>
  <c r="F20" i="26" s="1"/>
  <c r="O30" i="9"/>
  <c r="E20" i="26" s="1"/>
  <c r="J30" i="9"/>
  <c r="D20" i="26" s="1"/>
  <c r="Z29" i="9"/>
  <c r="Y28" i="9"/>
  <c r="G18" i="26" s="1"/>
  <c r="T28" i="9"/>
  <c r="O28" i="9"/>
  <c r="E18" i="26" s="1"/>
  <c r="J28" i="9"/>
  <c r="D18" i="26" s="1"/>
  <c r="Z27" i="9"/>
  <c r="Y26" i="9"/>
  <c r="G16" i="26" s="1"/>
  <c r="T26" i="9"/>
  <c r="O26" i="9"/>
  <c r="E16" i="26" s="1"/>
  <c r="J26" i="9"/>
  <c r="D16" i="26" s="1"/>
  <c r="Y25" i="9"/>
  <c r="G15" i="26" s="1"/>
  <c r="T25" i="9"/>
  <c r="F15" i="26" s="1"/>
  <c r="O25" i="9"/>
  <c r="E15" i="26" s="1"/>
  <c r="J25" i="9"/>
  <c r="D15" i="26" s="1"/>
  <c r="Y24" i="9"/>
  <c r="G14" i="26" s="1"/>
  <c r="T24" i="9"/>
  <c r="O24" i="9"/>
  <c r="J24" i="9"/>
  <c r="D14" i="26" s="1"/>
  <c r="Z23" i="9"/>
  <c r="Y21" i="9"/>
  <c r="T21" i="9"/>
  <c r="O21" i="9"/>
  <c r="J21" i="9"/>
  <c r="Z20" i="9"/>
  <c r="Z19" i="9"/>
  <c r="Z18" i="9"/>
  <c r="J16" i="9"/>
  <c r="Y15" i="9"/>
  <c r="T15" i="9"/>
  <c r="O15" i="9"/>
  <c r="O16" i="9" s="1"/>
  <c r="H9" i="1" s="1"/>
  <c r="J15" i="9"/>
  <c r="Z14" i="9"/>
  <c r="Z13" i="9"/>
  <c r="Z12" i="9"/>
  <c r="F47" i="10"/>
  <c r="F46" i="10"/>
  <c r="F45" i="10"/>
  <c r="F44" i="10"/>
  <c r="Z37" i="10"/>
  <c r="Z36" i="10"/>
  <c r="Z35" i="10"/>
  <c r="Z32" i="10"/>
  <c r="Z31" i="10"/>
  <c r="Z30" i="10"/>
  <c r="Z29" i="10"/>
  <c r="Z28" i="10"/>
  <c r="Z27" i="10"/>
  <c r="Z26" i="10"/>
  <c r="Z25" i="10"/>
  <c r="Z24" i="10"/>
  <c r="Z23" i="10"/>
  <c r="Z20" i="10"/>
  <c r="Z19" i="10"/>
  <c r="Z18" i="10"/>
  <c r="Z15" i="10"/>
  <c r="Z14" i="10"/>
  <c r="Z13" i="10"/>
  <c r="Z12" i="10"/>
  <c r="F47" i="11"/>
  <c r="Z37" i="11"/>
  <c r="Z36" i="11"/>
  <c r="Z35" i="11"/>
  <c r="Z32" i="11"/>
  <c r="Z30" i="11"/>
  <c r="Z29" i="11"/>
  <c r="Z28" i="11"/>
  <c r="R11" i="1"/>
  <c r="Z23" i="11"/>
  <c r="Z19" i="11"/>
  <c r="Z18" i="11"/>
  <c r="P11" i="1"/>
  <c r="Z14" i="11"/>
  <c r="Z13" i="11"/>
  <c r="Z12" i="11"/>
  <c r="Z37" i="12"/>
  <c r="Z35" i="12"/>
  <c r="Z32" i="12"/>
  <c r="F22" i="28"/>
  <c r="Z27" i="12"/>
  <c r="G13" i="28"/>
  <c r="E8" i="28"/>
  <c r="F9" i="28"/>
  <c r="G2" i="28"/>
  <c r="E2" i="28"/>
  <c r="F44" i="12"/>
  <c r="E4" i="28"/>
  <c r="E3" i="28"/>
  <c r="F47" i="13"/>
  <c r="F46" i="13"/>
  <c r="F45" i="13"/>
  <c r="F44" i="13"/>
  <c r="Z37" i="13"/>
  <c r="Z36" i="13"/>
  <c r="Z35" i="13"/>
  <c r="Z32" i="13"/>
  <c r="Z31" i="13"/>
  <c r="Z30" i="13"/>
  <c r="Z29" i="13"/>
  <c r="Z28" i="13"/>
  <c r="Z27" i="13"/>
  <c r="Z26" i="13"/>
  <c r="Z25" i="13"/>
  <c r="Z24" i="13"/>
  <c r="Z23" i="13"/>
  <c r="Z20" i="13"/>
  <c r="Z19" i="13"/>
  <c r="Z18" i="13"/>
  <c r="Z15" i="13"/>
  <c r="Z14" i="13"/>
  <c r="Z13" i="13"/>
  <c r="Z12" i="13"/>
  <c r="Y38" i="14"/>
  <c r="S15" i="1" s="1"/>
  <c r="X38" i="14"/>
  <c r="W38" i="14"/>
  <c r="U38" i="14"/>
  <c r="T38" i="14"/>
  <c r="O15" i="1" s="1"/>
  <c r="S38" i="14"/>
  <c r="R38" i="14"/>
  <c r="P38" i="14"/>
  <c r="O38" i="14"/>
  <c r="N38" i="14"/>
  <c r="M38" i="14"/>
  <c r="K38" i="14"/>
  <c r="J38" i="14"/>
  <c r="Z37" i="14"/>
  <c r="Y37" i="14"/>
  <c r="T37" i="14"/>
  <c r="O37" i="14"/>
  <c r="J37" i="14"/>
  <c r="Z36" i="14"/>
  <c r="Z35" i="14"/>
  <c r="Y35" i="14"/>
  <c r="T35" i="14"/>
  <c r="O35" i="14"/>
  <c r="J35" i="14"/>
  <c r="Y31" i="14"/>
  <c r="T31" i="14"/>
  <c r="O31" i="14"/>
  <c r="J31" i="14"/>
  <c r="Y30" i="14"/>
  <c r="G20" i="28" s="1"/>
  <c r="T30" i="14"/>
  <c r="F20" i="28" s="1"/>
  <c r="O30" i="14"/>
  <c r="J30" i="14"/>
  <c r="Y29" i="14"/>
  <c r="T29" i="14"/>
  <c r="F19" i="28" s="1"/>
  <c r="O29" i="14"/>
  <c r="E19" i="28" s="1"/>
  <c r="J29" i="14"/>
  <c r="Y28" i="14"/>
  <c r="T28" i="14"/>
  <c r="F18" i="28" s="1"/>
  <c r="O28" i="14"/>
  <c r="J28" i="14"/>
  <c r="D18" i="28" s="1"/>
  <c r="Y27" i="14"/>
  <c r="G17" i="28" s="1"/>
  <c r="T27" i="14"/>
  <c r="O27" i="14"/>
  <c r="Y26" i="14"/>
  <c r="G16" i="28" s="1"/>
  <c r="T26" i="14"/>
  <c r="O26" i="14"/>
  <c r="J26" i="14"/>
  <c r="J33" i="14" s="1"/>
  <c r="Z25" i="14"/>
  <c r="Z24" i="14"/>
  <c r="Y20" i="14"/>
  <c r="Y21" i="14" s="1"/>
  <c r="Q15" i="1" s="1"/>
  <c r="T20" i="14"/>
  <c r="T21" i="14" s="1"/>
  <c r="M15" i="1" s="1"/>
  <c r="O20" i="14"/>
  <c r="J20" i="14"/>
  <c r="J21" i="14" s="1"/>
  <c r="E15" i="1" s="1"/>
  <c r="Z18" i="14"/>
  <c r="Y15" i="14"/>
  <c r="T15" i="14"/>
  <c r="T16" i="14" s="1"/>
  <c r="O15" i="14"/>
  <c r="O16" i="14" s="1"/>
  <c r="H15" i="1" s="1"/>
  <c r="J15" i="14"/>
  <c r="Z14" i="14"/>
  <c r="Z13" i="14"/>
  <c r="Z37" i="15"/>
  <c r="Z35" i="15"/>
  <c r="Z32" i="15"/>
  <c r="D21" i="28"/>
  <c r="Z28" i="15"/>
  <c r="E17" i="28"/>
  <c r="F16" i="28"/>
  <c r="D15" i="28"/>
  <c r="Z24" i="15"/>
  <c r="Z23" i="15"/>
  <c r="G10" i="28"/>
  <c r="Z19" i="15"/>
  <c r="L16" i="1"/>
  <c r="Z14" i="15"/>
  <c r="Z13" i="15"/>
  <c r="Z12" i="15"/>
  <c r="G44" i="16"/>
  <c r="F44" i="16"/>
  <c r="Y35" i="16"/>
  <c r="X35" i="16"/>
  <c r="W35" i="16"/>
  <c r="U35" i="16"/>
  <c r="T35" i="16"/>
  <c r="S35" i="16"/>
  <c r="R35" i="16"/>
  <c r="P35" i="16"/>
  <c r="O35" i="16"/>
  <c r="N35" i="16"/>
  <c r="M35" i="16"/>
  <c r="K35" i="16"/>
  <c r="J35" i="16"/>
  <c r="I35" i="16"/>
  <c r="H35" i="16"/>
  <c r="F35" i="16"/>
  <c r="Z34" i="16"/>
  <c r="Y34" i="16"/>
  <c r="T34" i="16"/>
  <c r="O34" i="16"/>
  <c r="J34" i="16"/>
  <c r="Z33" i="16"/>
  <c r="Y33" i="16"/>
  <c r="T33" i="16"/>
  <c r="O33" i="16"/>
  <c r="J33" i="16"/>
  <c r="Z32" i="16"/>
  <c r="Y32" i="16"/>
  <c r="T32" i="16"/>
  <c r="O32" i="16"/>
  <c r="J32" i="16"/>
  <c r="X30" i="16"/>
  <c r="S30" i="16"/>
  <c r="N30" i="16"/>
  <c r="I30" i="16"/>
  <c r="Y29" i="16"/>
  <c r="G22" i="29" s="1"/>
  <c r="T29" i="16"/>
  <c r="F22" i="29" s="1"/>
  <c r="O29" i="16"/>
  <c r="E22" i="29" s="1"/>
  <c r="J29" i="16"/>
  <c r="D22" i="29" s="1"/>
  <c r="Y28" i="16"/>
  <c r="G21" i="29" s="1"/>
  <c r="T28" i="16"/>
  <c r="F21" i="29" s="1"/>
  <c r="O28" i="16"/>
  <c r="E21" i="29" s="1"/>
  <c r="J28" i="16"/>
  <c r="D21" i="29" s="1"/>
  <c r="Y27" i="16"/>
  <c r="G20" i="29" s="1"/>
  <c r="T27" i="16"/>
  <c r="F20" i="29" s="1"/>
  <c r="O27" i="16"/>
  <c r="E20" i="29" s="1"/>
  <c r="J27" i="16"/>
  <c r="D20" i="29" s="1"/>
  <c r="Y26" i="16"/>
  <c r="G19" i="29" s="1"/>
  <c r="T26" i="16"/>
  <c r="F19" i="29" s="1"/>
  <c r="O26" i="16"/>
  <c r="E19" i="29" s="1"/>
  <c r="J26" i="16"/>
  <c r="D19" i="29" s="1"/>
  <c r="Y25" i="16"/>
  <c r="G18" i="29" s="1"/>
  <c r="T25" i="16"/>
  <c r="F18" i="29" s="1"/>
  <c r="O25" i="16"/>
  <c r="E18" i="29" s="1"/>
  <c r="J25" i="16"/>
  <c r="D18" i="29" s="1"/>
  <c r="Y24" i="16"/>
  <c r="G17" i="29" s="1"/>
  <c r="T24" i="16"/>
  <c r="F17" i="29" s="1"/>
  <c r="O24" i="16"/>
  <c r="E17" i="29" s="1"/>
  <c r="J24" i="16"/>
  <c r="D17" i="29" s="1"/>
  <c r="Y23" i="16"/>
  <c r="G16" i="29" s="1"/>
  <c r="T23" i="16"/>
  <c r="F16" i="29" s="1"/>
  <c r="O23" i="16"/>
  <c r="E16" i="29" s="1"/>
  <c r="J23" i="16"/>
  <c r="D16" i="29" s="1"/>
  <c r="Y22" i="16"/>
  <c r="G15" i="29" s="1"/>
  <c r="T22" i="16"/>
  <c r="F15" i="29" s="1"/>
  <c r="O22" i="16"/>
  <c r="E15" i="29" s="1"/>
  <c r="J22" i="16"/>
  <c r="D15" i="29" s="1"/>
  <c r="Y21" i="16"/>
  <c r="G14" i="29" s="1"/>
  <c r="T21" i="16"/>
  <c r="F14" i="29" s="1"/>
  <c r="O21" i="16"/>
  <c r="E14" i="29" s="1"/>
  <c r="J21" i="16"/>
  <c r="D14" i="29" s="1"/>
  <c r="Y20" i="16"/>
  <c r="G13" i="29" s="1"/>
  <c r="T20" i="16"/>
  <c r="F13" i="29" s="1"/>
  <c r="O20" i="16"/>
  <c r="E13" i="29" s="1"/>
  <c r="J20" i="16"/>
  <c r="D13" i="29" s="1"/>
  <c r="Y18" i="16"/>
  <c r="G11" i="29" s="1"/>
  <c r="X18" i="16"/>
  <c r="S18" i="16"/>
  <c r="O18" i="16"/>
  <c r="E11" i="29" s="1"/>
  <c r="N18" i="16"/>
  <c r="J18" i="16"/>
  <c r="D11" i="29" s="1"/>
  <c r="I18" i="16"/>
  <c r="Y17" i="16"/>
  <c r="G10" i="29" s="1"/>
  <c r="T17" i="16"/>
  <c r="F10" i="29" s="1"/>
  <c r="O17" i="16"/>
  <c r="E10" i="29" s="1"/>
  <c r="J17" i="16"/>
  <c r="D10" i="29" s="1"/>
  <c r="Y16" i="16"/>
  <c r="G9" i="29" s="1"/>
  <c r="T16" i="16"/>
  <c r="F9" i="29" s="1"/>
  <c r="O16" i="16"/>
  <c r="E9" i="29" s="1"/>
  <c r="J16" i="16"/>
  <c r="D9" i="29" s="1"/>
  <c r="Y15" i="16"/>
  <c r="G8" i="29" s="1"/>
  <c r="T15" i="16"/>
  <c r="F8" i="29" s="1"/>
  <c r="O15" i="16"/>
  <c r="E8" i="29" s="1"/>
  <c r="J15" i="16"/>
  <c r="D8" i="29" s="1"/>
  <c r="X13" i="16"/>
  <c r="S13" i="16"/>
  <c r="N13" i="16"/>
  <c r="I13" i="16"/>
  <c r="Y12" i="16"/>
  <c r="G5" i="29" s="1"/>
  <c r="T12" i="16"/>
  <c r="F5" i="29" s="1"/>
  <c r="O12" i="16"/>
  <c r="E5" i="29" s="1"/>
  <c r="J12" i="16"/>
  <c r="D5" i="29" s="1"/>
  <c r="Y11" i="16"/>
  <c r="G4" i="29" s="1"/>
  <c r="T11" i="16"/>
  <c r="F4" i="29" s="1"/>
  <c r="O11" i="16"/>
  <c r="E4" i="29" s="1"/>
  <c r="J11" i="16"/>
  <c r="D4" i="29" s="1"/>
  <c r="Y10" i="16"/>
  <c r="G3" i="29" s="1"/>
  <c r="T10" i="16"/>
  <c r="F3" i="29" s="1"/>
  <c r="O10" i="16"/>
  <c r="E3" i="29" s="1"/>
  <c r="J10" i="16"/>
  <c r="D3" i="29" s="1"/>
  <c r="Y9" i="16"/>
  <c r="G2" i="29" s="1"/>
  <c r="T9" i="16"/>
  <c r="F2" i="29" s="1"/>
  <c r="O9" i="16"/>
  <c r="E2" i="29" s="1"/>
  <c r="J9" i="16"/>
  <c r="D2" i="29" s="1"/>
  <c r="F42" i="18"/>
  <c r="X35" i="18"/>
  <c r="W35" i="18"/>
  <c r="U35" i="18"/>
  <c r="T35" i="18"/>
  <c r="F28" i="30" s="1"/>
  <c r="S35" i="18"/>
  <c r="R35" i="18"/>
  <c r="P35" i="18"/>
  <c r="O35" i="18"/>
  <c r="E28" i="30" s="1"/>
  <c r="N35" i="18"/>
  <c r="J35" i="18"/>
  <c r="D28" i="30" s="1"/>
  <c r="I35" i="18"/>
  <c r="Y34" i="18"/>
  <c r="G27" i="30" s="1"/>
  <c r="Z33" i="18"/>
  <c r="Y33" i="18"/>
  <c r="G26" i="30" s="1"/>
  <c r="Z32" i="18"/>
  <c r="Y32" i="18"/>
  <c r="Z29" i="18"/>
  <c r="Z28" i="18"/>
  <c r="Z27" i="18"/>
  <c r="Z26" i="18"/>
  <c r="Z24" i="18"/>
  <c r="Z23" i="18"/>
  <c r="E15" i="30"/>
  <c r="E14" i="30"/>
  <c r="Z20" i="18"/>
  <c r="Z17" i="18"/>
  <c r="Z16" i="18"/>
  <c r="Z15" i="18"/>
  <c r="Z12" i="18"/>
  <c r="Z11" i="18"/>
  <c r="Z10" i="18"/>
  <c r="Z9" i="18"/>
  <c r="G47" i="20"/>
  <c r="F47" i="20"/>
  <c r="F46" i="20"/>
  <c r="F45" i="20"/>
  <c r="F44" i="20"/>
  <c r="Z37" i="20"/>
  <c r="Z36" i="20"/>
  <c r="Z35" i="20"/>
  <c r="Z32" i="20"/>
  <c r="G21" i="31"/>
  <c r="F21" i="31"/>
  <c r="E21" i="31"/>
  <c r="D21" i="31"/>
  <c r="G20" i="31"/>
  <c r="F20" i="31"/>
  <c r="E20" i="31"/>
  <c r="G19" i="31"/>
  <c r="F19" i="31"/>
  <c r="E19" i="31"/>
  <c r="D19" i="31"/>
  <c r="G18" i="31"/>
  <c r="E18" i="31"/>
  <c r="D18" i="31"/>
  <c r="G17" i="31"/>
  <c r="F17" i="31"/>
  <c r="E17" i="31"/>
  <c r="D17" i="31"/>
  <c r="G16" i="31"/>
  <c r="F16" i="31"/>
  <c r="E16" i="31"/>
  <c r="D16" i="31"/>
  <c r="G15" i="31"/>
  <c r="F15" i="31"/>
  <c r="E15" i="31"/>
  <c r="D15" i="31"/>
  <c r="G14" i="31"/>
  <c r="F14" i="31"/>
  <c r="E14" i="31"/>
  <c r="G10" i="31"/>
  <c r="F10" i="31"/>
  <c r="E10" i="31"/>
  <c r="Z19" i="20"/>
  <c r="Z18" i="20"/>
  <c r="G5" i="31"/>
  <c r="F5" i="31"/>
  <c r="E5" i="31"/>
  <c r="D5" i="31"/>
  <c r="Z14" i="20"/>
  <c r="Z13" i="20"/>
  <c r="Z12" i="20"/>
  <c r="F47" i="21"/>
  <c r="F46" i="21"/>
  <c r="F45" i="21"/>
  <c r="Y38" i="21"/>
  <c r="X38" i="21"/>
  <c r="W38" i="21"/>
  <c r="U38" i="21"/>
  <c r="T38" i="21"/>
  <c r="O20" i="1" s="1"/>
  <c r="S38" i="21"/>
  <c r="R38" i="21"/>
  <c r="P38" i="21"/>
  <c r="O38" i="21"/>
  <c r="N38" i="21"/>
  <c r="M38" i="21"/>
  <c r="K38" i="21"/>
  <c r="I38" i="21"/>
  <c r="H38" i="21"/>
  <c r="F38" i="21"/>
  <c r="J37" i="21"/>
  <c r="Z37" i="21" s="1"/>
  <c r="Z36" i="21"/>
  <c r="J35" i="21"/>
  <c r="J38" i="21" s="1"/>
  <c r="Z33" i="21"/>
  <c r="Z32" i="21"/>
  <c r="Z31" i="21"/>
  <c r="Z30" i="21"/>
  <c r="Z29" i="21"/>
  <c r="Z28" i="21"/>
  <c r="Z27" i="21"/>
  <c r="Z26" i="21"/>
  <c r="Z25" i="21"/>
  <c r="Z24" i="21"/>
  <c r="Z23" i="21"/>
  <c r="Z21" i="21"/>
  <c r="Z20" i="21"/>
  <c r="Z19" i="21"/>
  <c r="Z18" i="21"/>
  <c r="Z16" i="21"/>
  <c r="Z15" i="21"/>
  <c r="Z14" i="21"/>
  <c r="Z13" i="21"/>
  <c r="Z12" i="21"/>
  <c r="F27" i="27"/>
  <c r="W38" i="22"/>
  <c r="R38" i="22"/>
  <c r="I38" i="22"/>
  <c r="G21" i="1" s="1"/>
  <c r="H38" i="22"/>
  <c r="E22" i="27"/>
  <c r="Y23" i="22"/>
  <c r="E10" i="27"/>
  <c r="E8" i="27"/>
  <c r="F47" i="17"/>
  <c r="F46" i="17"/>
  <c r="F45" i="17"/>
  <c r="F44" i="17"/>
  <c r="F48" i="17" s="1"/>
  <c r="G48" i="17" s="1"/>
  <c r="Z37" i="17"/>
  <c r="Z36" i="17"/>
  <c r="Z35" i="17"/>
  <c r="Z32" i="17"/>
  <c r="Z25" i="17"/>
  <c r="Z24" i="17"/>
  <c r="Z23" i="17"/>
  <c r="Z19" i="17"/>
  <c r="Z18" i="17"/>
  <c r="Z14" i="17"/>
  <c r="Z13" i="17"/>
  <c r="Z12" i="17"/>
  <c r="X42" i="24"/>
  <c r="W42" i="24"/>
  <c r="S42" i="24"/>
  <c r="O18" i="1" s="1"/>
  <c r="R42" i="24"/>
  <c r="N42" i="24"/>
  <c r="E28" i="25" s="1"/>
  <c r="M42" i="24"/>
  <c r="H42" i="24"/>
  <c r="I41" i="24"/>
  <c r="Y41" i="24" s="1"/>
  <c r="Y40" i="24"/>
  <c r="I39" i="24"/>
  <c r="D25" i="25" s="1"/>
  <c r="Y36" i="24"/>
  <c r="G21" i="25"/>
  <c r="F21" i="25"/>
  <c r="E20" i="25"/>
  <c r="E19" i="25"/>
  <c r="Y33" i="24"/>
  <c r="E18" i="25"/>
  <c r="F17" i="25"/>
  <c r="E16" i="25"/>
  <c r="Y28" i="24"/>
  <c r="F13" i="25"/>
  <c r="G10" i="25"/>
  <c r="E8" i="25"/>
  <c r="G5" i="25"/>
  <c r="F5" i="25"/>
  <c r="G28" i="25"/>
  <c r="F28" i="25"/>
  <c r="G27" i="25"/>
  <c r="F27" i="25"/>
  <c r="E27" i="25"/>
  <c r="G26" i="25"/>
  <c r="F26" i="25"/>
  <c r="E26" i="25"/>
  <c r="D26" i="25"/>
  <c r="G25" i="25"/>
  <c r="F25" i="25"/>
  <c r="E25" i="25"/>
  <c r="F22" i="25"/>
  <c r="F20" i="25"/>
  <c r="D20" i="25"/>
  <c r="G19" i="25"/>
  <c r="D19" i="25"/>
  <c r="G18" i="25"/>
  <c r="F18" i="25"/>
  <c r="D18" i="25"/>
  <c r="G17" i="25"/>
  <c r="G15" i="25"/>
  <c r="F15" i="25"/>
  <c r="E15" i="25"/>
  <c r="D15" i="25"/>
  <c r="G14" i="25"/>
  <c r="F14" i="25"/>
  <c r="D14" i="25"/>
  <c r="G13" i="25"/>
  <c r="E13" i="25"/>
  <c r="D13" i="25"/>
  <c r="G9" i="25"/>
  <c r="F9" i="25"/>
  <c r="E9" i="25"/>
  <c r="G8" i="25"/>
  <c r="D8" i="25"/>
  <c r="G4" i="25"/>
  <c r="F4" i="25"/>
  <c r="E4" i="25"/>
  <c r="G3" i="25"/>
  <c r="D3" i="25"/>
  <c r="E2" i="25"/>
  <c r="G27" i="28"/>
  <c r="F27" i="28"/>
  <c r="E27" i="28"/>
  <c r="D27" i="28"/>
  <c r="G25" i="28"/>
  <c r="F25" i="28"/>
  <c r="E25" i="28"/>
  <c r="D25" i="28"/>
  <c r="G22" i="28"/>
  <c r="E22" i="28"/>
  <c r="D22" i="28"/>
  <c r="E16" i="28"/>
  <c r="D14" i="28"/>
  <c r="F13" i="28"/>
  <c r="E13" i="28"/>
  <c r="D13" i="28"/>
  <c r="G4" i="28"/>
  <c r="F4" i="28"/>
  <c r="F3" i="28"/>
  <c r="F2" i="28"/>
  <c r="G27" i="27"/>
  <c r="E27" i="27"/>
  <c r="D27" i="27"/>
  <c r="E26" i="27"/>
  <c r="E25" i="27"/>
  <c r="F22" i="27"/>
  <c r="D22" i="27"/>
  <c r="F21" i="27"/>
  <c r="D21" i="27"/>
  <c r="G20" i="27"/>
  <c r="E20" i="27"/>
  <c r="D20" i="27"/>
  <c r="G19" i="27"/>
  <c r="D19" i="27"/>
  <c r="G18" i="27"/>
  <c r="F18" i="27"/>
  <c r="E18" i="27"/>
  <c r="G17" i="27"/>
  <c r="F17" i="27"/>
  <c r="G16" i="27"/>
  <c r="F16" i="27"/>
  <c r="E16" i="27"/>
  <c r="G15" i="27"/>
  <c r="D15" i="27"/>
  <c r="G14" i="27"/>
  <c r="D13" i="27"/>
  <c r="G8" i="27"/>
  <c r="D8" i="27"/>
  <c r="E4" i="27"/>
  <c r="G3" i="27"/>
  <c r="D3" i="27"/>
  <c r="G2" i="27"/>
  <c r="E2" i="27"/>
  <c r="P21" i="1"/>
  <c r="R20" i="1"/>
  <c r="Q20" i="1"/>
  <c r="P20" i="1"/>
  <c r="N20" i="1"/>
  <c r="M20" i="1"/>
  <c r="L20" i="1"/>
  <c r="J20" i="1"/>
  <c r="I20" i="1"/>
  <c r="H20" i="1"/>
  <c r="F20" i="1"/>
  <c r="E20" i="1"/>
  <c r="D20" i="1"/>
  <c r="S19" i="1"/>
  <c r="R19" i="1"/>
  <c r="Q19" i="1"/>
  <c r="P19" i="1"/>
  <c r="O19" i="1"/>
  <c r="N19" i="1"/>
  <c r="M19" i="1"/>
  <c r="L19" i="1"/>
  <c r="K19" i="1"/>
  <c r="J19" i="1"/>
  <c r="I19" i="1"/>
  <c r="H19" i="1"/>
  <c r="G19" i="1"/>
  <c r="W19" i="1" s="1"/>
  <c r="F19" i="1"/>
  <c r="V19" i="1" s="1"/>
  <c r="E19" i="1"/>
  <c r="D19" i="1"/>
  <c r="T19" i="1" s="1"/>
  <c r="S18" i="1"/>
  <c r="S17" i="1"/>
  <c r="R17" i="1"/>
  <c r="Q17" i="1"/>
  <c r="P17" i="1"/>
  <c r="O17" i="1"/>
  <c r="N17" i="1"/>
  <c r="M17" i="1"/>
  <c r="L17" i="1"/>
  <c r="K17" i="1"/>
  <c r="J17" i="1"/>
  <c r="I17" i="1"/>
  <c r="H17" i="1"/>
  <c r="G17" i="1"/>
  <c r="W17" i="1" s="1"/>
  <c r="F17" i="1"/>
  <c r="V17" i="1" s="1"/>
  <c r="E17" i="1"/>
  <c r="U17" i="1" s="1"/>
  <c r="D17" i="1"/>
  <c r="T17" i="1" s="1"/>
  <c r="S16" i="1"/>
  <c r="O16" i="1"/>
  <c r="K16" i="1"/>
  <c r="I16" i="1"/>
  <c r="S14" i="1"/>
  <c r="R14" i="1"/>
  <c r="Q14" i="1"/>
  <c r="P14" i="1"/>
  <c r="O14" i="1"/>
  <c r="N14" i="1"/>
  <c r="M14" i="1"/>
  <c r="L14" i="1"/>
  <c r="K14" i="1"/>
  <c r="J14" i="1"/>
  <c r="I14" i="1"/>
  <c r="H14" i="1"/>
  <c r="G14" i="1"/>
  <c r="F14" i="1"/>
  <c r="V14" i="1" s="1"/>
  <c r="E14" i="1"/>
  <c r="U14" i="1" s="1"/>
  <c r="D14" i="1"/>
  <c r="T14" i="1" s="1"/>
  <c r="M13" i="1"/>
  <c r="L13" i="1"/>
  <c r="I13" i="1"/>
  <c r="H13" i="1"/>
  <c r="F13" i="1"/>
  <c r="E13" i="1"/>
  <c r="W12" i="1"/>
  <c r="V12" i="1"/>
  <c r="U12" i="1"/>
  <c r="T12" i="1"/>
  <c r="S11" i="1"/>
  <c r="Q11" i="1"/>
  <c r="O11" i="1"/>
  <c r="M11" i="1"/>
  <c r="L11" i="1"/>
  <c r="K11" i="1"/>
  <c r="I11" i="1"/>
  <c r="H11" i="1"/>
  <c r="G11" i="1"/>
  <c r="S10" i="1"/>
  <c r="R10" i="1"/>
  <c r="Q10" i="1"/>
  <c r="P10" i="1"/>
  <c r="O10" i="1"/>
  <c r="N10" i="1"/>
  <c r="M10" i="1"/>
  <c r="L10" i="1"/>
  <c r="K10" i="1"/>
  <c r="J10" i="1"/>
  <c r="I10" i="1"/>
  <c r="H10" i="1"/>
  <c r="G10" i="1"/>
  <c r="W10" i="1" s="1"/>
  <c r="F10" i="1"/>
  <c r="E10" i="1"/>
  <c r="U10" i="1" s="1"/>
  <c r="D10" i="1"/>
  <c r="T10" i="1" s="1"/>
  <c r="S9" i="1"/>
  <c r="Q9" i="1"/>
  <c r="O9" i="1"/>
  <c r="M9" i="1"/>
  <c r="K9" i="1"/>
  <c r="I9" i="1"/>
  <c r="G9" i="1"/>
  <c r="E9" i="1"/>
  <c r="D9" i="1"/>
  <c r="S8" i="1"/>
  <c r="R8" i="1"/>
  <c r="Q8" i="1"/>
  <c r="P8" i="1"/>
  <c r="O8" i="1"/>
  <c r="N8" i="1"/>
  <c r="M8" i="1"/>
  <c r="L8" i="1"/>
  <c r="K8" i="1"/>
  <c r="J8" i="1"/>
  <c r="I8" i="1"/>
  <c r="H8" i="1"/>
  <c r="G8" i="1"/>
  <c r="W8" i="1" s="1"/>
  <c r="F8" i="1"/>
  <c r="V8" i="1" s="1"/>
  <c r="E8" i="1"/>
  <c r="U8" i="1" s="1"/>
  <c r="D8" i="1"/>
  <c r="T8" i="1" s="1"/>
  <c r="S7" i="1"/>
  <c r="R7" i="1"/>
  <c r="Q7" i="1"/>
  <c r="P7" i="1"/>
  <c r="O7" i="1"/>
  <c r="N7" i="1"/>
  <c r="M7" i="1"/>
  <c r="L7" i="1"/>
  <c r="K7" i="1"/>
  <c r="J7" i="1"/>
  <c r="H7" i="1"/>
  <c r="G7" i="1"/>
  <c r="E7" i="1"/>
  <c r="D7" i="1"/>
  <c r="S6" i="1"/>
  <c r="O6" i="1"/>
  <c r="K6" i="1"/>
  <c r="G6" i="1"/>
  <c r="S5" i="1"/>
  <c r="R5" i="1"/>
  <c r="Q5" i="1"/>
  <c r="P5" i="1"/>
  <c r="O5" i="1"/>
  <c r="N5" i="1"/>
  <c r="M5" i="1"/>
  <c r="L5" i="1"/>
  <c r="K5" i="1"/>
  <c r="J5" i="1"/>
  <c r="I5" i="1"/>
  <c r="H5" i="1"/>
  <c r="G5" i="1"/>
  <c r="F5" i="1"/>
  <c r="E5" i="1"/>
  <c r="D5" i="1"/>
  <c r="T5" i="1" s="1"/>
  <c r="R4" i="1"/>
  <c r="Q4" i="1"/>
  <c r="P4" i="1"/>
  <c r="N4" i="1"/>
  <c r="M4" i="1"/>
  <c r="L4" i="1"/>
  <c r="J4" i="1"/>
  <c r="I4" i="1"/>
  <c r="H4" i="1"/>
  <c r="F4" i="1"/>
  <c r="E4" i="1"/>
  <c r="D4" i="1"/>
  <c r="T4" i="1" s="1"/>
  <c r="R3" i="1"/>
  <c r="K3" i="1"/>
  <c r="J3" i="1"/>
  <c r="G3" i="1"/>
  <c r="E3" i="1"/>
  <c r="Y39" i="24" l="1"/>
  <c r="D9" i="25"/>
  <c r="P18" i="1"/>
  <c r="Y24" i="24"/>
  <c r="K18" i="1"/>
  <c r="E14" i="25"/>
  <c r="D22" i="25"/>
  <c r="D27" i="25"/>
  <c r="Y17" i="24"/>
  <c r="Y29" i="24"/>
  <c r="Y34" i="24"/>
  <c r="I42" i="24"/>
  <c r="Y42" i="24" s="1"/>
  <c r="F2" i="25"/>
  <c r="G22" i="25"/>
  <c r="Y23" i="24"/>
  <c r="D2" i="25"/>
  <c r="E3" i="25"/>
  <c r="F8" i="25"/>
  <c r="E22" i="25"/>
  <c r="Y30" i="24"/>
  <c r="G20" i="25"/>
  <c r="Y18" i="24"/>
  <c r="F3" i="25"/>
  <c r="Y16" i="24"/>
  <c r="E5" i="25"/>
  <c r="Y35" i="24"/>
  <c r="G2" i="25"/>
  <c r="Y19" i="24"/>
  <c r="D17" i="25"/>
  <c r="Y31" i="24"/>
  <c r="D4" i="25"/>
  <c r="Y22" i="24"/>
  <c r="Y27" i="24"/>
  <c r="G16" i="25"/>
  <c r="E17" i="25"/>
  <c r="E10" i="25"/>
  <c r="F10" i="25"/>
  <c r="F16" i="25"/>
  <c r="Y32" i="24"/>
  <c r="E21" i="25"/>
  <c r="G46" i="17"/>
  <c r="G45" i="17"/>
  <c r="G47" i="17"/>
  <c r="G44" i="17"/>
  <c r="Y37" i="22"/>
  <c r="D21" i="1"/>
  <c r="S38" i="22"/>
  <c r="O21" i="1" s="1"/>
  <c r="D9" i="27"/>
  <c r="D14" i="27"/>
  <c r="F20" i="27"/>
  <c r="G21" i="27"/>
  <c r="F9" i="27"/>
  <c r="F25" i="27"/>
  <c r="F21" i="1"/>
  <c r="Y35" i="22"/>
  <c r="D10" i="27"/>
  <c r="F15" i="27"/>
  <c r="D4" i="27"/>
  <c r="F5" i="27"/>
  <c r="D18" i="27"/>
  <c r="G22" i="1"/>
  <c r="D25" i="27"/>
  <c r="Y35" i="23"/>
  <c r="D17" i="27"/>
  <c r="E14" i="27"/>
  <c r="Y16" i="23"/>
  <c r="D2" i="27"/>
  <c r="F4" i="27"/>
  <c r="Y19" i="23"/>
  <c r="G13" i="27"/>
  <c r="F14" i="27"/>
  <c r="D16" i="27"/>
  <c r="D26" i="27"/>
  <c r="X38" i="23"/>
  <c r="S22" i="1" s="1"/>
  <c r="D5" i="27"/>
  <c r="F13" i="27"/>
  <c r="G25" i="27"/>
  <c r="Y37" i="23"/>
  <c r="P22" i="1"/>
  <c r="Y23" i="23"/>
  <c r="F2" i="27"/>
  <c r="Y26" i="23"/>
  <c r="Y28" i="23"/>
  <c r="Y29" i="23"/>
  <c r="Y31" i="23"/>
  <c r="Y36" i="23"/>
  <c r="V20" i="1"/>
  <c r="U20" i="1"/>
  <c r="K20" i="1"/>
  <c r="S20" i="1"/>
  <c r="Z38" i="21"/>
  <c r="D28" i="27"/>
  <c r="F48" i="21"/>
  <c r="F49" i="21" s="1"/>
  <c r="G20" i="1"/>
  <c r="Z35" i="21"/>
  <c r="U19" i="1"/>
  <c r="X19" i="1" s="1"/>
  <c r="F48" i="20"/>
  <c r="G46" i="20" s="1"/>
  <c r="Z34" i="18"/>
  <c r="Z35" i="18" s="1"/>
  <c r="Y35" i="18"/>
  <c r="G28" i="30" s="1"/>
  <c r="F44" i="18"/>
  <c r="Z18" i="18"/>
  <c r="E18" i="30"/>
  <c r="Z25" i="18"/>
  <c r="Z21" i="18"/>
  <c r="Z22" i="18"/>
  <c r="Z13" i="18"/>
  <c r="Y13" i="16"/>
  <c r="G6" i="29" s="1"/>
  <c r="Y30" i="16"/>
  <c r="G23" i="29" s="1"/>
  <c r="T18" i="16"/>
  <c r="F11" i="29" s="1"/>
  <c r="T13" i="16"/>
  <c r="F6" i="29" s="1"/>
  <c r="Z17" i="16"/>
  <c r="T30" i="16"/>
  <c r="F23" i="29" s="1"/>
  <c r="O13" i="16"/>
  <c r="E6" i="29" s="1"/>
  <c r="O30" i="16"/>
  <c r="E23" i="29" s="1"/>
  <c r="J13" i="16"/>
  <c r="Z15" i="16"/>
  <c r="Z16" i="16"/>
  <c r="J30" i="16"/>
  <c r="Z9" i="16"/>
  <c r="Z10" i="16"/>
  <c r="Z11" i="16"/>
  <c r="Z12" i="16"/>
  <c r="Z20" i="16"/>
  <c r="Z21" i="16"/>
  <c r="Z22" i="16"/>
  <c r="Z23" i="16"/>
  <c r="Z24" i="16"/>
  <c r="Z25" i="16"/>
  <c r="Z26" i="16"/>
  <c r="Z27" i="16"/>
  <c r="Z28" i="16"/>
  <c r="Z29" i="16"/>
  <c r="F42" i="16"/>
  <c r="G42" i="16" s="1"/>
  <c r="G16" i="1"/>
  <c r="F47" i="15"/>
  <c r="Z36" i="15"/>
  <c r="G21" i="28"/>
  <c r="F17" i="28"/>
  <c r="E21" i="28"/>
  <c r="Z29" i="14"/>
  <c r="O33" i="9"/>
  <c r="V4" i="1"/>
  <c r="Z34" i="2"/>
  <c r="Z35" i="2"/>
  <c r="Z36" i="2"/>
  <c r="J37" i="2"/>
  <c r="O37" i="2"/>
  <c r="T37" i="2"/>
  <c r="Y37" i="2"/>
  <c r="F45" i="2"/>
  <c r="F47" i="2" s="1"/>
  <c r="G47" i="2" s="1"/>
  <c r="J33" i="9"/>
  <c r="E5" i="26"/>
  <c r="Z20" i="4"/>
  <c r="F5" i="26"/>
  <c r="E10" i="26"/>
  <c r="O21" i="6"/>
  <c r="Z20" i="20"/>
  <c r="D10" i="31"/>
  <c r="L15" i="1"/>
  <c r="F6" i="28"/>
  <c r="Y16" i="9"/>
  <c r="G5" i="26"/>
  <c r="T33" i="9"/>
  <c r="F14" i="26"/>
  <c r="F47" i="14"/>
  <c r="Z28" i="9"/>
  <c r="F18" i="26"/>
  <c r="T21" i="6"/>
  <c r="F10" i="26"/>
  <c r="D10" i="28"/>
  <c r="E13" i="31"/>
  <c r="Z28" i="20"/>
  <c r="F18" i="31"/>
  <c r="Z20" i="14"/>
  <c r="Z27" i="14"/>
  <c r="E15" i="28"/>
  <c r="Z26" i="9"/>
  <c r="F16" i="26"/>
  <c r="Z20" i="6"/>
  <c r="D10" i="26"/>
  <c r="Z31" i="9"/>
  <c r="F21" i="26"/>
  <c r="Z24" i="20"/>
  <c r="D14" i="31"/>
  <c r="O21" i="14"/>
  <c r="I15" i="1" s="1"/>
  <c r="U15" i="1" s="1"/>
  <c r="Z26" i="14"/>
  <c r="F5" i="28"/>
  <c r="F15" i="28"/>
  <c r="Z30" i="20"/>
  <c r="D20" i="31"/>
  <c r="G19" i="28"/>
  <c r="E20" i="28"/>
  <c r="J16" i="6"/>
  <c r="D5" i="26"/>
  <c r="Y21" i="6"/>
  <c r="U4" i="1"/>
  <c r="U9" i="1"/>
  <c r="W16" i="1"/>
  <c r="W3" i="1"/>
  <c r="W9" i="1"/>
  <c r="T20" i="1"/>
  <c r="W6" i="1"/>
  <c r="W5" i="1"/>
  <c r="X17" i="1"/>
  <c r="X12" i="1"/>
  <c r="T7" i="1"/>
  <c r="Z23" i="7"/>
  <c r="E14" i="26"/>
  <c r="U7" i="1"/>
  <c r="W7" i="1"/>
  <c r="Y15" i="23"/>
  <c r="Y20" i="23"/>
  <c r="G10" i="27"/>
  <c r="W38" i="23"/>
  <c r="Y25" i="23"/>
  <c r="Y30" i="23"/>
  <c r="Y24" i="23"/>
  <c r="Y27" i="23"/>
  <c r="Y32" i="23"/>
  <c r="L22" i="1"/>
  <c r="S38" i="23"/>
  <c r="F3" i="27"/>
  <c r="Y13" i="23"/>
  <c r="Y14" i="23"/>
  <c r="F26" i="27"/>
  <c r="Y18" i="23"/>
  <c r="R38" i="23"/>
  <c r="H22" i="1"/>
  <c r="K22" i="1"/>
  <c r="Y12" i="23"/>
  <c r="Y14" i="22"/>
  <c r="G4" i="27"/>
  <c r="G6" i="27"/>
  <c r="G26" i="27"/>
  <c r="X38" i="22"/>
  <c r="G5" i="27"/>
  <c r="Y15" i="22"/>
  <c r="G9" i="27"/>
  <c r="G22" i="27"/>
  <c r="Y13" i="22"/>
  <c r="Y31" i="22"/>
  <c r="Y26" i="22"/>
  <c r="F6" i="27"/>
  <c r="L21" i="1"/>
  <c r="F19" i="27"/>
  <c r="Y19" i="22"/>
  <c r="Y25" i="22"/>
  <c r="Y28" i="22"/>
  <c r="F10" i="27"/>
  <c r="Y27" i="22"/>
  <c r="Y30" i="22"/>
  <c r="F8" i="27"/>
  <c r="Y18" i="22"/>
  <c r="Y20" i="22"/>
  <c r="Y24" i="22"/>
  <c r="Y29" i="22"/>
  <c r="Y32" i="22"/>
  <c r="E45" i="22"/>
  <c r="H21" i="1"/>
  <c r="Y16" i="22"/>
  <c r="E6" i="27"/>
  <c r="E3" i="27"/>
  <c r="E5" i="27"/>
  <c r="Y12" i="22"/>
  <c r="Y36" i="22"/>
  <c r="N38" i="22"/>
  <c r="E9" i="27"/>
  <c r="E13" i="27"/>
  <c r="E15" i="27"/>
  <c r="E17" i="27"/>
  <c r="E19" i="27"/>
  <c r="E21" i="27"/>
  <c r="V10" i="1"/>
  <c r="X10" i="1" s="1"/>
  <c r="F48" i="10"/>
  <c r="W11" i="1"/>
  <c r="G45" i="8"/>
  <c r="X8" i="1"/>
  <c r="U5" i="1"/>
  <c r="V5" i="1"/>
  <c r="U13" i="1"/>
  <c r="K13" i="1"/>
  <c r="G18" i="28"/>
  <c r="Z23" i="12"/>
  <c r="Z28" i="12"/>
  <c r="D9" i="28"/>
  <c r="E18" i="28"/>
  <c r="G3" i="28"/>
  <c r="G9" i="28"/>
  <c r="F45" i="12"/>
  <c r="D13" i="1"/>
  <c r="G14" i="28"/>
  <c r="E28" i="28"/>
  <c r="W14" i="1"/>
  <c r="X14" i="1" s="1"/>
  <c r="F48" i="13"/>
  <c r="G44" i="13" s="1"/>
  <c r="D5" i="25"/>
  <c r="Z15" i="17"/>
  <c r="N16" i="1"/>
  <c r="Z20" i="17"/>
  <c r="D10" i="25"/>
  <c r="Z26" i="17"/>
  <c r="D16" i="25"/>
  <c r="G15" i="28"/>
  <c r="Z30" i="15"/>
  <c r="D20" i="28"/>
  <c r="Z31" i="17"/>
  <c r="D21" i="25"/>
  <c r="J16" i="1"/>
  <c r="Z26" i="15"/>
  <c r="D16" i="28"/>
  <c r="Z29" i="17"/>
  <c r="F19" i="25"/>
  <c r="E5" i="28"/>
  <c r="F21" i="28"/>
  <c r="Z31" i="14"/>
  <c r="Z30" i="17"/>
  <c r="D13" i="31"/>
  <c r="Z29" i="20"/>
  <c r="Z27" i="15"/>
  <c r="Z29" i="15"/>
  <c r="Z15" i="14"/>
  <c r="Z15" i="11"/>
  <c r="Z18" i="6"/>
  <c r="J21" i="6"/>
  <c r="D11" i="26" s="1"/>
  <c r="F15" i="1"/>
  <c r="E9" i="28"/>
  <c r="E10" i="28"/>
  <c r="D17" i="28"/>
  <c r="D19" i="28"/>
  <c r="G28" i="28"/>
  <c r="Z28" i="17"/>
  <c r="G13" i="31"/>
  <c r="Z27" i="20"/>
  <c r="Z20" i="15"/>
  <c r="Z12" i="14"/>
  <c r="J16" i="14"/>
  <c r="J39" i="14" s="1"/>
  <c r="Y16" i="14"/>
  <c r="P15" i="1" s="1"/>
  <c r="T33" i="14"/>
  <c r="Z28" i="14"/>
  <c r="Z20" i="12"/>
  <c r="J11" i="1"/>
  <c r="G15" i="1"/>
  <c r="K15" i="1"/>
  <c r="P16" i="1"/>
  <c r="G5" i="28"/>
  <c r="G6" i="28"/>
  <c r="E14" i="28"/>
  <c r="Z27" i="17"/>
  <c r="Z15" i="20"/>
  <c r="Z26" i="20"/>
  <c r="Z31" i="20"/>
  <c r="Z25" i="15"/>
  <c r="Z31" i="15"/>
  <c r="Z19" i="14"/>
  <c r="O33" i="14"/>
  <c r="Z15" i="12"/>
  <c r="J13" i="1"/>
  <c r="D5" i="28"/>
  <c r="E26" i="28"/>
  <c r="Z25" i="20"/>
  <c r="Z15" i="15"/>
  <c r="Y33" i="14"/>
  <c r="Z30" i="14"/>
  <c r="Z32" i="14"/>
  <c r="N11" i="1"/>
  <c r="Z23" i="14"/>
  <c r="Z26" i="12"/>
  <c r="Z31" i="12"/>
  <c r="Z20" i="11"/>
  <c r="Z24" i="11"/>
  <c r="Z27" i="11"/>
  <c r="Z25" i="9"/>
  <c r="Z14" i="4"/>
  <c r="J16" i="4"/>
  <c r="Z25" i="12"/>
  <c r="Z30" i="12"/>
  <c r="Z26" i="11"/>
  <c r="Z31" i="11"/>
  <c r="T16" i="9"/>
  <c r="F6" i="26" s="1"/>
  <c r="Z15" i="9"/>
  <c r="Z24" i="9"/>
  <c r="F13" i="31"/>
  <c r="Z29" i="12"/>
  <c r="Z25" i="11"/>
  <c r="F46" i="7"/>
  <c r="Z24" i="12"/>
  <c r="Z30" i="9"/>
  <c r="Z28" i="7"/>
  <c r="Z35" i="7"/>
  <c r="Z15" i="5"/>
  <c r="Z27" i="5"/>
  <c r="Z25" i="7"/>
  <c r="Y16" i="6"/>
  <c r="P6" i="1" s="1"/>
  <c r="O16" i="6"/>
  <c r="O33" i="6"/>
  <c r="O16" i="4"/>
  <c r="H3" i="1" s="1"/>
  <c r="Z12" i="4"/>
  <c r="Z15" i="4"/>
  <c r="Y33" i="9"/>
  <c r="Z19" i="7"/>
  <c r="Z29" i="7"/>
  <c r="Z12" i="6"/>
  <c r="Z15" i="6"/>
  <c r="Z31" i="5"/>
  <c r="J33" i="6"/>
  <c r="D23" i="26" s="1"/>
  <c r="Y33" i="6"/>
  <c r="R6" i="1" s="1"/>
  <c r="Z18" i="4"/>
  <c r="Z21" i="4" s="1"/>
  <c r="T33" i="4"/>
  <c r="N3" i="1" s="1"/>
  <c r="Z13" i="6"/>
  <c r="Z19" i="6"/>
  <c r="T33" i="6"/>
  <c r="N6" i="1" s="1"/>
  <c r="Z25" i="6"/>
  <c r="Z20" i="5"/>
  <c r="Z13" i="4"/>
  <c r="T21" i="4"/>
  <c r="M3" i="1" s="1"/>
  <c r="U3" i="1" s="1"/>
  <c r="Z25" i="4"/>
  <c r="J33" i="4"/>
  <c r="D28" i="25" l="1"/>
  <c r="G18" i="1"/>
  <c r="W18" i="1" s="1"/>
  <c r="E52" i="24"/>
  <c r="E6" i="25"/>
  <c r="H18" i="1"/>
  <c r="G6" i="25"/>
  <c r="F6" i="25"/>
  <c r="L18" i="1"/>
  <c r="M18" i="1"/>
  <c r="F11" i="25"/>
  <c r="E49" i="24"/>
  <c r="Y20" i="24"/>
  <c r="D6" i="25"/>
  <c r="D18" i="1"/>
  <c r="M38" i="22"/>
  <c r="T21" i="1"/>
  <c r="R22" i="1"/>
  <c r="D22" i="1"/>
  <c r="T22" i="1" s="1"/>
  <c r="D6" i="27"/>
  <c r="E45" i="23"/>
  <c r="Y38" i="23"/>
  <c r="W20" i="1"/>
  <c r="X20" i="1" s="1"/>
  <c r="G45" i="20"/>
  <c r="G44" i="20"/>
  <c r="Z30" i="18"/>
  <c r="E23" i="30"/>
  <c r="F43" i="18"/>
  <c r="F45" i="18" s="1"/>
  <c r="D23" i="29"/>
  <c r="F43" i="16"/>
  <c r="G43" i="16" s="1"/>
  <c r="D6" i="29"/>
  <c r="F41" i="16"/>
  <c r="Z16" i="15"/>
  <c r="J9" i="1"/>
  <c r="G28" i="26"/>
  <c r="S4" i="1"/>
  <c r="D28" i="26"/>
  <c r="G4" i="1"/>
  <c r="F28" i="26"/>
  <c r="O4" i="1"/>
  <c r="E28" i="26"/>
  <c r="K4" i="1"/>
  <c r="F9" i="1"/>
  <c r="G46" i="2"/>
  <c r="G43" i="2"/>
  <c r="G44" i="2"/>
  <c r="G45" i="2"/>
  <c r="J6" i="1"/>
  <c r="E23" i="26"/>
  <c r="F46" i="9"/>
  <c r="G23" i="26"/>
  <c r="G11" i="26"/>
  <c r="Q6" i="1"/>
  <c r="H6" i="1"/>
  <c r="E6" i="26"/>
  <c r="F45" i="14"/>
  <c r="E11" i="28"/>
  <c r="F11" i="26"/>
  <c r="M6" i="1"/>
  <c r="E11" i="26"/>
  <c r="I6" i="1"/>
  <c r="G6" i="26"/>
  <c r="P9" i="1"/>
  <c r="D6" i="26"/>
  <c r="D6" i="1"/>
  <c r="F23" i="26"/>
  <c r="N9" i="1"/>
  <c r="W15" i="1"/>
  <c r="X5" i="1"/>
  <c r="G47" i="21"/>
  <c r="G48" i="21"/>
  <c r="G46" i="21"/>
  <c r="G45" i="21"/>
  <c r="F28" i="27"/>
  <c r="O22" i="1"/>
  <c r="W22" i="1" s="1"/>
  <c r="E48" i="23"/>
  <c r="G28" i="27"/>
  <c r="S21" i="1"/>
  <c r="N21" i="1"/>
  <c r="K21" i="1"/>
  <c r="E48" i="22"/>
  <c r="Y38" i="22"/>
  <c r="E28" i="27"/>
  <c r="G47" i="8"/>
  <c r="G46" i="8"/>
  <c r="G44" i="8"/>
  <c r="T13" i="1"/>
  <c r="G26" i="28"/>
  <c r="Z14" i="12"/>
  <c r="D4" i="28"/>
  <c r="Z18" i="12"/>
  <c r="D8" i="28"/>
  <c r="Z13" i="12"/>
  <c r="D3" i="28"/>
  <c r="Z12" i="12"/>
  <c r="D2" i="28"/>
  <c r="Z19" i="12"/>
  <c r="G45" i="13"/>
  <c r="G47" i="13"/>
  <c r="G46" i="13"/>
  <c r="F46" i="6"/>
  <c r="F6" i="1"/>
  <c r="V6" i="1" s="1"/>
  <c r="Z16" i="4"/>
  <c r="Z18" i="15"/>
  <c r="Z21" i="15" s="1"/>
  <c r="F8" i="28"/>
  <c r="F44" i="4"/>
  <c r="D3" i="1"/>
  <c r="T3" i="1" s="1"/>
  <c r="F46" i="11"/>
  <c r="F11" i="1"/>
  <c r="V11" i="1" s="1"/>
  <c r="O39" i="14"/>
  <c r="J15" i="1"/>
  <c r="E16" i="1"/>
  <c r="D11" i="28"/>
  <c r="F46" i="14"/>
  <c r="E23" i="28"/>
  <c r="Z27" i="7"/>
  <c r="Z22" i="7"/>
  <c r="F45" i="7"/>
  <c r="F7" i="1"/>
  <c r="V7" i="1" s="1"/>
  <c r="X7" i="1" s="1"/>
  <c r="Z33" i="15"/>
  <c r="T39" i="14"/>
  <c r="N15" i="1"/>
  <c r="F44" i="14"/>
  <c r="D15" i="1"/>
  <c r="T15" i="1" s="1"/>
  <c r="H16" i="1"/>
  <c r="E6" i="28"/>
  <c r="G23" i="28"/>
  <c r="R16" i="1"/>
  <c r="F46" i="4"/>
  <c r="F3" i="1"/>
  <c r="V3" i="1" s="1"/>
  <c r="G8" i="28"/>
  <c r="F45" i="6"/>
  <c r="E6" i="1"/>
  <c r="Z23" i="20"/>
  <c r="D26" i="28"/>
  <c r="F44" i="15"/>
  <c r="D6" i="28"/>
  <c r="D16" i="1"/>
  <c r="F44" i="6"/>
  <c r="R9" i="1"/>
  <c r="F14" i="28"/>
  <c r="F44" i="9"/>
  <c r="L9" i="1"/>
  <c r="F45" i="11"/>
  <c r="E11" i="1"/>
  <c r="U11" i="1" s="1"/>
  <c r="Y39" i="14"/>
  <c r="R15" i="1"/>
  <c r="F46" i="15"/>
  <c r="F16" i="1"/>
  <c r="D23" i="28"/>
  <c r="F45" i="4"/>
  <c r="F44" i="11"/>
  <c r="D11" i="1"/>
  <c r="T11" i="1" s="1"/>
  <c r="F10" i="28"/>
  <c r="F23" i="28"/>
  <c r="T18" i="1" l="1"/>
  <c r="W38" i="24"/>
  <c r="R38" i="24"/>
  <c r="G11" i="25"/>
  <c r="Q18" i="1"/>
  <c r="J18" i="1"/>
  <c r="E23" i="25"/>
  <c r="E21" i="1"/>
  <c r="D23" i="27"/>
  <c r="F22" i="1"/>
  <c r="D11" i="27"/>
  <c r="E22" i="1"/>
  <c r="G43" i="18"/>
  <c r="G41" i="18"/>
  <c r="G44" i="18"/>
  <c r="G42" i="18"/>
  <c r="F45" i="16"/>
  <c r="G41" i="16"/>
  <c r="W4" i="1"/>
  <c r="T6" i="1"/>
  <c r="F48" i="4"/>
  <c r="G48" i="4" s="1"/>
  <c r="G47" i="4" s="1"/>
  <c r="V9" i="1"/>
  <c r="T9" i="1"/>
  <c r="U6" i="1"/>
  <c r="W21" i="1"/>
  <c r="V16" i="1"/>
  <c r="V15" i="1"/>
  <c r="X15" i="1" s="1"/>
  <c r="T16" i="1"/>
  <c r="G49" i="21"/>
  <c r="F48" i="6"/>
  <c r="G48" i="6" s="1"/>
  <c r="G47" i="6" s="1"/>
  <c r="Q22" i="1"/>
  <c r="M22" i="1"/>
  <c r="Y33" i="23"/>
  <c r="J22" i="1"/>
  <c r="Q21" i="1"/>
  <c r="G11" i="27"/>
  <c r="M21" i="1"/>
  <c r="F11" i="27"/>
  <c r="E23" i="27"/>
  <c r="Y33" i="22"/>
  <c r="J21" i="1"/>
  <c r="F48" i="11"/>
  <c r="G48" i="13"/>
  <c r="G11" i="28"/>
  <c r="Q16" i="1"/>
  <c r="X3" i="1"/>
  <c r="F48" i="14"/>
  <c r="G44" i="14" s="1"/>
  <c r="F47" i="7"/>
  <c r="N13" i="1"/>
  <c r="V13" i="1" s="1"/>
  <c r="F46" i="12"/>
  <c r="X11" i="1"/>
  <c r="G13" i="1"/>
  <c r="D28" i="28"/>
  <c r="F45" i="15"/>
  <c r="M16" i="1"/>
  <c r="F11" i="28"/>
  <c r="N18" i="1" l="1"/>
  <c r="F23" i="25"/>
  <c r="E11" i="25"/>
  <c r="I18" i="1"/>
  <c r="G23" i="25"/>
  <c r="R18" i="1"/>
  <c r="E50" i="24"/>
  <c r="Y25" i="24"/>
  <c r="D11" i="25"/>
  <c r="E18" i="1"/>
  <c r="U18" i="1" s="1"/>
  <c r="Y37" i="24"/>
  <c r="F18" i="1"/>
  <c r="E51" i="24"/>
  <c r="D23" i="25"/>
  <c r="G45" i="18"/>
  <c r="G46" i="14"/>
  <c r="G45" i="7"/>
  <c r="G47" i="7"/>
  <c r="X4" i="1"/>
  <c r="X9" i="1"/>
  <c r="X6" i="1"/>
  <c r="G44" i="4"/>
  <c r="G46" i="4"/>
  <c r="G45" i="4"/>
  <c r="G45" i="6"/>
  <c r="U16" i="1"/>
  <c r="G44" i="6"/>
  <c r="G46" i="6"/>
  <c r="Z31" i="7"/>
  <c r="E22" i="26"/>
  <c r="N22" i="1"/>
  <c r="V22" i="1" s="1"/>
  <c r="F23" i="27"/>
  <c r="E47" i="23"/>
  <c r="E46" i="23"/>
  <c r="I22" i="1"/>
  <c r="U22" i="1" s="1"/>
  <c r="Y21" i="23"/>
  <c r="R21" i="1"/>
  <c r="V21" i="1" s="1"/>
  <c r="G23" i="27"/>
  <c r="E47" i="22"/>
  <c r="Y21" i="22"/>
  <c r="E46" i="22"/>
  <c r="E11" i="27"/>
  <c r="I21" i="1"/>
  <c r="U21" i="1" s="1"/>
  <c r="F48" i="15"/>
  <c r="G45" i="15" s="1"/>
  <c r="F26" i="28"/>
  <c r="Z36" i="12"/>
  <c r="G43" i="7"/>
  <c r="G44" i="7"/>
  <c r="G46" i="7"/>
  <c r="G47" i="14"/>
  <c r="G45" i="14"/>
  <c r="V18" i="1" l="1"/>
  <c r="E53" i="24"/>
  <c r="X18" i="1"/>
  <c r="X16" i="1"/>
  <c r="X22" i="1"/>
  <c r="E49" i="23"/>
  <c r="F46" i="23" s="1"/>
  <c r="E49" i="22"/>
  <c r="F46" i="22" s="1"/>
  <c r="X21" i="1"/>
  <c r="G47" i="15"/>
  <c r="G46" i="15"/>
  <c r="G44" i="15"/>
  <c r="F28" i="28"/>
  <c r="O13" i="1"/>
  <c r="W13" i="1" s="1"/>
  <c r="F47" i="12"/>
  <c r="F52" i="24" l="1"/>
  <c r="F49" i="24"/>
  <c r="F50" i="24"/>
  <c r="F51" i="24"/>
  <c r="F45" i="23"/>
  <c r="F48" i="23"/>
  <c r="F47" i="23"/>
  <c r="F45" i="22"/>
  <c r="F48" i="22"/>
  <c r="F47" i="22"/>
  <c r="X13" i="1"/>
  <c r="F48" i="12"/>
  <c r="F53" i="24" l="1"/>
  <c r="F49" i="23"/>
  <c r="F49" i="22"/>
  <c r="G45" i="12"/>
  <c r="G44" i="12"/>
  <c r="G46" i="12"/>
  <c r="G47" i="12"/>
</calcChain>
</file>

<file path=xl/sharedStrings.xml><?xml version="1.0" encoding="utf-8"?>
<sst xmlns="http://schemas.openxmlformats.org/spreadsheetml/2006/main" count="2636" uniqueCount="230">
  <si>
    <t>2024-2027</t>
  </si>
  <si>
    <t>Sector</t>
  </si>
  <si>
    <t xml:space="preserve">Admin </t>
  </si>
  <si>
    <t>Marketing</t>
  </si>
  <si>
    <t>DI</t>
  </si>
  <si>
    <t>Incentive</t>
  </si>
  <si>
    <t>Public</t>
  </si>
  <si>
    <t>DER DAC</t>
  </si>
  <si>
    <t>Direct Implementation</t>
  </si>
  <si>
    <t>Total</t>
  </si>
  <si>
    <t>Agriculture</t>
  </si>
  <si>
    <t>Commercial</t>
  </si>
  <si>
    <t>C&amp;S</t>
  </si>
  <si>
    <t>Finance</t>
  </si>
  <si>
    <t>Residential</t>
  </si>
  <si>
    <t>WE&amp;T</t>
  </si>
  <si>
    <t>Water Infrastructure</t>
  </si>
  <si>
    <t>Program Cost Estimating Form</t>
  </si>
  <si>
    <t>Program Name (1):</t>
  </si>
  <si>
    <t>Program Segment (RA, MS or E):</t>
  </si>
  <si>
    <t xml:space="preserve">Program Sector (Res, Comm, Public, Ind, Ag, Cross Cutting) </t>
  </si>
  <si>
    <t>4-year Total Cost</t>
  </si>
  <si>
    <t>Task #</t>
  </si>
  <si>
    <t>Description</t>
  </si>
  <si>
    <t>Labor Hours</t>
  </si>
  <si>
    <t>Labor Cost</t>
  </si>
  <si>
    <t>Direct Cost (3)</t>
  </si>
  <si>
    <t>Total Cost</t>
  </si>
  <si>
    <t>Labor Rate</t>
  </si>
  <si>
    <t>Direct Cost</t>
  </si>
  <si>
    <t>Admin</t>
  </si>
  <si>
    <t>A1</t>
  </si>
  <si>
    <t xml:space="preserve">Startup &amp; Ongoing Program Management and Administration </t>
  </si>
  <si>
    <t>A2</t>
  </si>
  <si>
    <t>Develop/Maintain Internal Policies and Procedures</t>
  </si>
  <si>
    <t>A3</t>
  </si>
  <si>
    <t>Program Reporting and Invoicing</t>
  </si>
  <si>
    <t>A4</t>
  </si>
  <si>
    <t>Admin - other (describe)</t>
  </si>
  <si>
    <t>Admin Subtotal</t>
  </si>
  <si>
    <t>N/A</t>
  </si>
  <si>
    <t>M1</t>
  </si>
  <si>
    <t>Develop Marketing Materials, Website, etc.</t>
  </si>
  <si>
    <t>M2</t>
  </si>
  <si>
    <t>Outreach Events / Advertising</t>
  </si>
  <si>
    <t>M3</t>
  </si>
  <si>
    <t>Marketing - other (describe)</t>
  </si>
  <si>
    <t>Marketing Subtotal</t>
  </si>
  <si>
    <t xml:space="preserve">Direct Implementation </t>
  </si>
  <si>
    <t>DI1</t>
  </si>
  <si>
    <t>Solicit Customer Participaton - customer outreach</t>
  </si>
  <si>
    <t>DI2</t>
  </si>
  <si>
    <t xml:space="preserve">Solicit Customer Participaton - energy audit &amp; identifying measures </t>
  </si>
  <si>
    <t>DI3</t>
  </si>
  <si>
    <t>Customer Enrollment &amp; Project Pre-Approval (including pre-inspections)</t>
  </si>
  <si>
    <t>DI4</t>
  </si>
  <si>
    <t>Provide Procurement Support to Customers</t>
  </si>
  <si>
    <t>DI5</t>
  </si>
  <si>
    <t>Provide Implementation Support to Customers</t>
  </si>
  <si>
    <t>DI6</t>
  </si>
  <si>
    <t>Post-Installation Support (including post-inspection, verification, and incentive application processing)</t>
  </si>
  <si>
    <t>DI7</t>
  </si>
  <si>
    <t xml:space="preserve">EM&amp;V Support </t>
  </si>
  <si>
    <t>DI8</t>
  </si>
  <si>
    <t>Customer WE&amp;T Development &amp; Support</t>
  </si>
  <si>
    <t>DI9</t>
  </si>
  <si>
    <t>Trade Ally/Contractor WE&amp;T Development &amp; Support</t>
  </si>
  <si>
    <t>DI10</t>
  </si>
  <si>
    <t>Direct Implementation - subtotal</t>
  </si>
  <si>
    <t xml:space="preserve">Incentive </t>
  </si>
  <si>
    <t>I1</t>
  </si>
  <si>
    <t>Customer Rebate and  Incentive Cost</t>
  </si>
  <si>
    <t>I2</t>
  </si>
  <si>
    <t>Customer Rebate and  Incentive Cost - other (describe)</t>
  </si>
  <si>
    <t>I3</t>
  </si>
  <si>
    <t>Incentive cost to other (ex. added cost to contractor; distributor; participation bonus, etc.)</t>
  </si>
  <si>
    <t>Customer Incentive - subtotal</t>
  </si>
  <si>
    <t>Cost Summary</t>
  </si>
  <si>
    <t>$</t>
  </si>
  <si>
    <t>% of Total Program Cost</t>
  </si>
  <si>
    <t>Customer Incentive</t>
  </si>
  <si>
    <t>Total Program</t>
  </si>
  <si>
    <t>SoCalREN Program Cost Estimating Form</t>
  </si>
  <si>
    <r>
      <rPr>
        <sz val="11"/>
        <color theme="1"/>
        <rFont val="Calibri"/>
        <family val="2"/>
      </rPr>
      <t xml:space="preserve">Notes: </t>
    </r>
    <r>
      <rPr>
        <b/>
        <sz val="11"/>
        <color theme="1"/>
        <rFont val="Calibri"/>
        <family val="2"/>
      </rPr>
      <t>Direct cost</t>
    </r>
    <r>
      <rPr>
        <sz val="11"/>
        <color theme="1"/>
        <rFont val="Calibri"/>
        <family val="2"/>
      </rPr>
      <t xml:space="preserve"> includes expenses, subcontractors and other non-labor costs</t>
    </r>
  </si>
  <si>
    <t xml:space="preserve">Program Name: </t>
  </si>
  <si>
    <t xml:space="preserve">Program Segment (RA, MS or E): </t>
  </si>
  <si>
    <t xml:space="preserve">Direct Implementation Non Incentive - Development &amp; provision of targeted resources and tools to LGs and stakeholders, development and adtopion of advanced codes, standards and policy support, benchmarking and audit ordinances support, measurement of impacts from code compliance etc. </t>
  </si>
  <si>
    <t>SoCalREN Sector Cost Estimating Form</t>
  </si>
  <si>
    <r>
      <t xml:space="preserve">Notes: </t>
    </r>
    <r>
      <rPr>
        <b/>
        <sz val="11"/>
        <color theme="1"/>
        <rFont val="Calibri"/>
        <family val="2"/>
        <scheme val="minor"/>
      </rPr>
      <t>Direct cost</t>
    </r>
    <r>
      <rPr>
        <sz val="11"/>
        <color theme="1"/>
        <rFont val="Calibri"/>
        <family val="2"/>
        <scheme val="minor"/>
      </rPr>
      <t xml:space="preserve"> includes expenses, subcontractors and other non-labor costs</t>
    </r>
  </si>
  <si>
    <t>Sector:</t>
  </si>
  <si>
    <t>Direct Implementation Non Incentive - other (describe)</t>
  </si>
  <si>
    <t>Program Name:</t>
  </si>
  <si>
    <t>Equity</t>
  </si>
  <si>
    <t>Assumptions</t>
  </si>
  <si>
    <t>California Green Business Network</t>
  </si>
  <si>
    <t>Direct Implementation Non Incentive - Program Coordination</t>
  </si>
  <si>
    <t>Incentives</t>
  </si>
  <si>
    <t>Small Medium Business Energy Advisor</t>
  </si>
  <si>
    <t>N/a</t>
  </si>
  <si>
    <t xml:space="preserve">Marketing - other 
Direct marketing and outreach to business owners  </t>
  </si>
  <si>
    <t>Incentive cost to other - Direct Install equipment cost + labor, includes recyling</t>
  </si>
  <si>
    <t>Solicit Customer Participaton - customer outreach,
enrollment and onboarding into the program</t>
  </si>
  <si>
    <t>Direct Implementation Non Incentive - other (Cohort workshops, supporting energy champions in identifying opportunities (treasure hunts), engaging district community)</t>
  </si>
  <si>
    <t>DI Budget Assumptions:</t>
  </si>
  <si>
    <t xml:space="preserve">Affiliated DI subtask:			</t>
  </si>
  <si>
    <t>Budget Input:</t>
  </si>
  <si>
    <t>Enrollment and onboarding into the program</t>
  </si>
  <si>
    <t>based on RPAR %</t>
  </si>
  <si>
    <t>Cohort workshops, supporting energy champions in identifying opportunities (treasure hunts), engaging school community</t>
  </si>
  <si>
    <t>Budget</t>
  </si>
  <si>
    <t>Admin as 10% of total budget</t>
  </si>
  <si>
    <t>Marketing as 6% of total budget</t>
  </si>
  <si>
    <t>Mkt</t>
  </si>
  <si>
    <t>Increasing amount covers gradual increase in services (remaining after admin, mkt, incentives)</t>
  </si>
  <si>
    <t>Savings assumptions below</t>
  </si>
  <si>
    <t>Underserved Schools Strategic Energy Management Program</t>
  </si>
  <si>
    <t>Direct Implementation Non Incentive - other (Cohort workshops, supporting energy champions in identifying opportunities [treasure hunts], engaging school community, etc.)</t>
  </si>
  <si>
    <t>Regional Partner Initiatives</t>
  </si>
  <si>
    <t>Streamlined Savings Pathway</t>
  </si>
  <si>
    <t>MSP Consultant Task:</t>
  </si>
  <si>
    <t>Budget Estimate:</t>
  </si>
  <si>
    <t>Budget Percentage:</t>
  </si>
  <si>
    <t>Affiliated DI subtask:</t>
  </si>
  <si>
    <t>Predictability Analysis/M&amp;V Review</t>
  </si>
  <si>
    <t>Technical Review</t>
  </si>
  <si>
    <t>Post-Installation Inspection</t>
  </si>
  <si>
    <t>Savings Reports</t>
  </si>
  <si>
    <t>Final M&amp;V Report</t>
  </si>
  <si>
    <t>EE Project Delivery Program</t>
  </si>
  <si>
    <t>Market Support</t>
  </si>
  <si>
    <t>Metered Savings Program</t>
  </si>
  <si>
    <t>EM&amp;V Support</t>
  </si>
  <si>
    <t>DER DAC Program Assumptions</t>
  </si>
  <si>
    <t>Value</t>
  </si>
  <si>
    <t>7% Average Total budget increase per year based on 2024-2027</t>
  </si>
  <si>
    <t>Admin = 5% total budget</t>
  </si>
  <si>
    <t>Marketing = 6% total budget</t>
  </si>
  <si>
    <t>Solicit Customer Participaton - customer outreach and engagement</t>
  </si>
  <si>
    <t>Solicit Customer Participaton - energy audit &amp; identifying measures, audit, technical support</t>
  </si>
  <si>
    <t>Provide Implementation Support to Customers; financing support, incentive application support</t>
  </si>
  <si>
    <t>Direct Implementation Non Incentive - other (Utility and 3rd Party Coordination Support, Benchmarking, Program Oversight, Data Management)</t>
  </si>
  <si>
    <t>2024 Total Cost</t>
  </si>
  <si>
    <t>2025 Total Cost</t>
  </si>
  <si>
    <t>2026 Total Cost</t>
  </si>
  <si>
    <t>2027 Total Cost</t>
  </si>
  <si>
    <t>Direct Implementation Non Incentive - other (Identify, Employ and Train contractors)</t>
  </si>
  <si>
    <t>Task Description</t>
  </si>
  <si>
    <t>SCR-COM-E1</t>
  </si>
  <si>
    <t>SCR-COM-E2</t>
  </si>
  <si>
    <t>SCR-COM-E3</t>
  </si>
  <si>
    <t>SCR-COM-E4</t>
  </si>
  <si>
    <t>SCR-CST-F1</t>
  </si>
  <si>
    <t>SCR-FIN-C1</t>
  </si>
  <si>
    <t>Public Revolving Loan Fund</t>
  </si>
  <si>
    <t>SCR-FIN-C3</t>
  </si>
  <si>
    <t>Rural-HTR Agriculture Finance Assistance Program</t>
  </si>
  <si>
    <t>SCR-PUBL-B1</t>
  </si>
  <si>
    <t>SCR-PUBL-10</t>
  </si>
  <si>
    <t>SCR-PUBL-B2</t>
  </si>
  <si>
    <t>SCR-PUBL-B3</t>
  </si>
  <si>
    <t>SCR-PUBL-B4</t>
  </si>
  <si>
    <t>SCR-PUBL-B5</t>
  </si>
  <si>
    <t>SCR-PUBL-B6</t>
  </si>
  <si>
    <t>SCR-PUBL-B7</t>
  </si>
  <si>
    <t>SCR-PUBL-B9</t>
  </si>
  <si>
    <t>SCR-PUBL-B8</t>
  </si>
  <si>
    <t>SCR-AGR-G1</t>
  </si>
  <si>
    <t>SCR-AGR-G3</t>
  </si>
  <si>
    <t>SCR-AGR-G2</t>
  </si>
  <si>
    <t>Program ID</t>
  </si>
  <si>
    <t>2024-2027 Total</t>
  </si>
  <si>
    <t>Program Name</t>
  </si>
  <si>
    <t>SCR-RES-A1</t>
  </si>
  <si>
    <t>SCR-RES-A4</t>
  </si>
  <si>
    <t>SCR-RES-A5</t>
  </si>
  <si>
    <t>Kits4Kids</t>
  </si>
  <si>
    <t>SCR-WET-D6</t>
  </si>
  <si>
    <t>SCR-WET-D4</t>
  </si>
  <si>
    <t>SCR-WET-D5</t>
  </si>
  <si>
    <t>SCR-WET-D2</t>
  </si>
  <si>
    <t>SCR-WET-D3</t>
  </si>
  <si>
    <t xml:space="preserve">E-Contractor Academy </t>
  </si>
  <si>
    <t>WE&amp;T Opportunity HUB</t>
  </si>
  <si>
    <t>Agriculture WE&amp;T</t>
  </si>
  <si>
    <t>ACES Pathway</t>
  </si>
  <si>
    <t>Green Path Careers</t>
  </si>
  <si>
    <t>WE&amp;T HUB</t>
  </si>
  <si>
    <t>ACES</t>
  </si>
  <si>
    <t>Energy Resiliency Action Plan</t>
  </si>
  <si>
    <r>
      <rPr>
        <sz val="11"/>
        <rFont val="Arial"/>
        <family val="2"/>
      </rPr>
      <t>Direct Implementation Non Incentive - other (Identify, Employ and Train contractors)</t>
    </r>
  </si>
  <si>
    <t>Marketing - other (describe)
Marketing pilot opportunity to prospective participants</t>
  </si>
  <si>
    <t xml:space="preserve">Direct Implementation Non Incentive - other (describe)
Implementation of pilots </t>
  </si>
  <si>
    <t>Resource Acquisition</t>
  </si>
  <si>
    <t xml:space="preserve">Description </t>
  </si>
  <si>
    <t>DER DAC Program</t>
  </si>
  <si>
    <t>Rural-HTR Public Agency Direct Install</t>
  </si>
  <si>
    <t xml:space="preserve">Resource Acquisiton </t>
  </si>
  <si>
    <t>Water/Wastewater Strategic Energy Management</t>
  </si>
  <si>
    <r>
      <rPr>
        <sz val="11"/>
        <rFont val="Calibri"/>
        <family val="2"/>
        <scheme val="minor"/>
      </rPr>
      <t>Direct Implementation Non Incentive - other (Customer Targeting, Identify, Employ and Train contractors)</t>
    </r>
  </si>
  <si>
    <t>Small Commercial Direct Install</t>
  </si>
  <si>
    <t>Direct Implementation Non Incentive - other (describe)
Relationship management with business owners and partners, coordination for equipment and recycling, education and training for store owners.</t>
  </si>
  <si>
    <t>Food Desert Energy Efficiency Equity</t>
  </si>
  <si>
    <t>Solicit Customer Participaton - program coordination, project management, financial analysis</t>
  </si>
  <si>
    <t>Direct Implementation Non Incentive - other (financial advisory services, loan application prep &amp; support)</t>
  </si>
  <si>
    <t>Solicit Customer Participaton - customer outreach (includes membership fees for CAGBN)</t>
  </si>
  <si>
    <t>Residential (all programs combined)</t>
  </si>
  <si>
    <t>Cross Cutting - C&amp;S</t>
  </si>
  <si>
    <t>Codes &amp; Standards Program</t>
  </si>
  <si>
    <t>Public Agency Revolving Loan Fund</t>
  </si>
  <si>
    <t>Cross Cutting - Finance</t>
  </si>
  <si>
    <t>Program</t>
  </si>
  <si>
    <t>E-Contractor Academy</t>
  </si>
  <si>
    <t>WE&amp;T Agriculture</t>
  </si>
  <si>
    <r>
      <rPr>
        <sz val="11"/>
        <rFont val="Arial"/>
        <family val="2"/>
      </rPr>
      <t>Direct Implementation Non Incentive - other (RSF financial feasibility analysis, prepare and submit RSF loan request, support RSF loan process)</t>
    </r>
  </si>
  <si>
    <t>Agriculture Project Delivery Program</t>
  </si>
  <si>
    <t>Rural-HTR Agricultural Direct Install</t>
  </si>
  <si>
    <t xml:space="preserve">Agriculture Retrofit </t>
  </si>
  <si>
    <t>Rural-HTR Agriculture Finance Assistance</t>
  </si>
  <si>
    <t>Whole Building Comprehensive Energy Efficiency Multifamily  Program</t>
  </si>
  <si>
    <t xml:space="preserve">Small HTR Multifamily Direct Install </t>
  </si>
  <si>
    <t>Workforce Education &amp; Training (all 5 programs combined)</t>
  </si>
  <si>
    <t>Individual WE&amp;T Program Breakdown</t>
  </si>
  <si>
    <t>Individual Residential Program Breakdown</t>
  </si>
  <si>
    <t>Underserved Schools Strategic Energy Management</t>
  </si>
  <si>
    <t>Water &amp; Wastewater Strategic Energy Management</t>
  </si>
  <si>
    <t>Food Desert Energy Efficiency Equity Program</t>
  </si>
  <si>
    <t>Small &amp; Medium Business Energy Advisor</t>
  </si>
  <si>
    <t>Codes and Standards Compliance Enhancement</t>
  </si>
  <si>
    <t>Rural-HTR Agricultural DI</t>
  </si>
  <si>
    <t>Whole Building Comprehensive Energy Efficiency Multifamily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</si>
</sst>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quot;$&quot;#,##0.000"/>
    <numFmt numFmtId="167" formatCode="#,##0.0"/>
    <numFmt numFmtId="168" formatCode="_(* #,##0_);_(* \(#,##0\);_(* &quot;-&quot;??_);_(@_)"/>
    <numFmt numFmtId="169" formatCode="0.0%"/>
    <numFmt numFmtId="170" formatCode="&quot;$&quot;#,##0.0"/>
  </numFmts>
  <fonts count="34">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color theme="1"/>
      <name val="Helvetica Neue"/>
    </font>
    <font>
      <sz val="11"/>
      <color theme="1"/>
      <name val="Calibri"/>
      <family val="2"/>
    </font>
    <font>
      <b/>
      <sz val="11"/>
      <color theme="1"/>
      <name val="Calibri"/>
      <family val="2"/>
    </font>
    <font>
      <sz val="11"/>
      <color theme="1"/>
      <name val="Arial"/>
      <family val="2"/>
    </font>
    <font>
      <sz val="11"/>
      <name val="Helvetica Neue"/>
    </font>
    <font>
      <b/>
      <u/>
      <sz val="11"/>
      <color theme="1"/>
      <name val="Calibri"/>
      <family val="2"/>
    </font>
    <font>
      <sz val="11"/>
      <color rgb="FFFF0000"/>
      <name val="Calibri"/>
      <family val="2"/>
    </font>
    <font>
      <sz val="9"/>
      <color theme="1"/>
      <name val="Arial"/>
      <family val="2"/>
    </font>
    <font>
      <b/>
      <sz val="9"/>
      <color theme="1"/>
      <name val="Arial"/>
      <family val="2"/>
    </font>
    <font>
      <i/>
      <sz val="9"/>
      <color theme="1"/>
      <name val="Arial"/>
      <family val="2"/>
    </font>
    <font>
      <b/>
      <sz val="9"/>
      <color rgb="FF000000"/>
      <name val="Arial"/>
      <family val="2"/>
    </font>
    <font>
      <i/>
      <sz val="9"/>
      <color rgb="FFFF0000"/>
      <name val="Arial"/>
      <family val="2"/>
    </font>
    <font>
      <b/>
      <i/>
      <sz val="9"/>
      <color theme="1"/>
      <name val="Arial"/>
      <family val="2"/>
    </font>
    <font>
      <sz val="11"/>
      <name val="Arial"/>
      <family val="2"/>
    </font>
    <font>
      <sz val="9"/>
      <color theme="1"/>
      <name val="Calibri"/>
      <family val="2"/>
    </font>
    <font>
      <i/>
      <sz val="9"/>
      <color theme="1"/>
      <name val="Calibri"/>
      <family val="2"/>
    </font>
    <font>
      <sz val="11"/>
      <name val="Calibri"/>
      <family val="2"/>
    </font>
    <font>
      <sz val="11"/>
      <color rgb="FFF7981D"/>
      <name val="Inconsolata"/>
    </font>
    <font>
      <sz val="11"/>
      <color rgb="FF0000FF"/>
      <name val="Calibri"/>
      <family val="2"/>
    </font>
    <font>
      <sz val="11"/>
      <color theme="1"/>
      <name val="Helvetica-Normal"/>
      <family val="2"/>
    </font>
    <font>
      <b/>
      <sz val="11"/>
      <color rgb="FFFFFFFF"/>
      <name val="Times New Roman"/>
      <family val="1"/>
    </font>
    <font>
      <b/>
      <sz val="10"/>
      <color rgb="FFFFFFFF"/>
      <name val="Times New Roman"/>
      <family val="1"/>
    </font>
    <font>
      <sz val="10"/>
      <color theme="1"/>
      <name val="Calibri"/>
      <family val="2"/>
      <scheme val="minor"/>
    </font>
    <font>
      <sz val="10"/>
      <color rgb="FF000000"/>
      <name val="Times New Roman"/>
      <family val="1"/>
    </font>
    <font>
      <sz val="12"/>
      <color theme="1"/>
      <name val="Arial"/>
      <family val="2"/>
    </font>
    <font>
      <b/>
      <sz val="14"/>
      <color theme="1"/>
      <name val="Calibri"/>
      <family val="2"/>
      <scheme val="minor"/>
    </font>
    <font>
      <sz val="11"/>
      <color theme="1"/>
      <name val="Helvetica Neue"/>
      <family val="2"/>
    </font>
    <font>
      <sz val="11"/>
      <name val="Calibri"/>
      <family val="2"/>
      <scheme val="minor"/>
    </font>
    <font>
      <b/>
      <sz val="11"/>
      <name val="Calibri"/>
      <family val="2"/>
    </font>
    <font>
      <sz val="12"/>
      <name val="Arial"/>
      <family val="2"/>
    </font>
  </fonts>
  <fills count="7">
    <fill>
      <patternFill patternType="none"/>
    </fill>
    <fill>
      <patternFill patternType="gray125"/>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theme="0" tint="-0.14999847407452621"/>
        <bgColor indexed="64"/>
      </patternFill>
    </fill>
    <fill>
      <patternFill patternType="solid">
        <fgColor theme="4" tint="0.79998168889431442"/>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style="thick">
        <color rgb="FF000000"/>
      </right>
      <top style="thick">
        <color rgb="FF000000"/>
      </top>
      <bottom/>
      <diagonal/>
    </border>
    <border>
      <left style="thin">
        <color rgb="FF000000"/>
      </left>
      <right/>
      <top style="thin">
        <color rgb="FF000000"/>
      </top>
      <bottom style="thin">
        <color rgb="FF000000"/>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top/>
      <bottom/>
      <diagonal/>
    </border>
    <border>
      <left/>
      <right style="thick">
        <color rgb="FF000000"/>
      </right>
      <top/>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n">
        <color rgb="FF000000"/>
      </right>
      <top/>
      <bottom style="thin">
        <color rgb="FF000000"/>
      </bottom>
      <diagonal/>
    </border>
    <border>
      <left style="thick">
        <color rgb="FF000000"/>
      </left>
      <right/>
      <top style="thick">
        <color rgb="FF000000"/>
      </top>
      <bottom/>
      <diagonal/>
    </border>
    <border>
      <left/>
      <right/>
      <top style="thick">
        <color rgb="FF000000"/>
      </top>
      <bottom/>
      <diagonal/>
    </border>
    <border>
      <left style="thin">
        <color rgb="FF000000"/>
      </left>
      <right/>
      <top/>
      <bottom style="thin">
        <color rgb="FF000000"/>
      </bottom>
      <diagonal/>
    </border>
    <border>
      <left style="thick">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diagonal/>
    </border>
    <border>
      <left/>
      <right style="thin">
        <color rgb="FF000000"/>
      </right>
      <top/>
      <bottom style="thick">
        <color rgb="FF000000"/>
      </bottom>
      <diagonal/>
    </border>
    <border>
      <left style="thin">
        <color rgb="FF000000"/>
      </left>
      <right/>
      <top style="thin">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style="thin">
        <color rgb="FF000000"/>
      </left>
      <right/>
      <top/>
      <bottom style="thick">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style="thick">
        <color auto="1"/>
      </top>
      <bottom/>
      <diagonal/>
    </border>
    <border>
      <left/>
      <right/>
      <top style="thick">
        <color auto="1"/>
      </top>
      <bottom/>
      <diagonal/>
    </border>
    <border>
      <left/>
      <right style="thick">
        <color indexed="64"/>
      </right>
      <top style="thick">
        <color auto="1"/>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bottom/>
      <diagonal/>
    </border>
    <border>
      <left/>
      <right style="medium">
        <color indexed="64"/>
      </right>
      <top style="thin">
        <color rgb="FF000000"/>
      </top>
      <bottom style="thin">
        <color rgb="FF000000"/>
      </bottom>
      <diagonal/>
    </border>
    <border>
      <left style="medium">
        <color indexed="64"/>
      </left>
      <right style="thin">
        <color indexed="64"/>
      </right>
      <top style="thin">
        <color indexed="64"/>
      </top>
      <bottom/>
      <diagonal/>
    </border>
    <border>
      <left/>
      <right style="medium">
        <color indexed="64"/>
      </right>
      <top style="thin">
        <color rgb="FF000000"/>
      </top>
      <bottom style="thick">
        <color rgb="FF000000"/>
      </bottom>
      <diagonal/>
    </border>
    <border>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medium">
        <color indexed="64"/>
      </right>
      <top style="thin">
        <color rgb="FF000000"/>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thin">
        <color rgb="FF000000"/>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indexed="64"/>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rgb="FF000000"/>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thin">
        <color indexed="64"/>
      </bottom>
      <diagonal/>
    </border>
    <border>
      <left/>
      <right/>
      <top/>
      <bottom style="thin">
        <color indexed="64"/>
      </bottom>
      <diagonal/>
    </border>
  </borders>
  <cellStyleXfs count="12">
    <xf numFmtId="0" fontId="0" fillId="0" borderId="0"/>
    <xf numFmtId="9" fontId="1" fillId="0" borderId="0" applyFont="0" applyFill="0" applyBorder="0" applyAlignment="0" applyProtection="0"/>
    <xf numFmtId="0" fontId="4" fillId="0" borderId="0"/>
    <xf numFmtId="0" fontId="1"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9"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cellStyleXfs>
  <cellXfs count="772">
    <xf numFmtId="0" fontId="0" fillId="0" borderId="0" xfId="0"/>
    <xf numFmtId="0" fontId="0" fillId="0" borderId="0" xfId="0" applyAlignment="1">
      <alignment horizontal="center"/>
    </xf>
    <xf numFmtId="0" fontId="0" fillId="0" borderId="1" xfId="0" applyBorder="1"/>
    <xf numFmtId="0" fontId="5" fillId="0" borderId="0" xfId="2" applyFont="1"/>
    <xf numFmtId="0" fontId="6" fillId="0" borderId="0" xfId="2" applyFont="1"/>
    <xf numFmtId="0" fontId="4" fillId="0" borderId="0" xfId="2"/>
    <xf numFmtId="0" fontId="5" fillId="0" borderId="3" xfId="2" applyFont="1" applyBorder="1"/>
    <xf numFmtId="0" fontId="6" fillId="0" borderId="7" xfId="2" applyFont="1" applyBorder="1" applyAlignment="1">
      <alignment horizontal="center" wrapText="1"/>
    </xf>
    <xf numFmtId="0" fontId="6" fillId="0" borderId="0" xfId="2" applyFont="1" applyAlignment="1">
      <alignment horizontal="center"/>
    </xf>
    <xf numFmtId="0" fontId="6" fillId="0" borderId="8" xfId="2" applyFont="1" applyBorder="1" applyAlignment="1">
      <alignment wrapText="1"/>
    </xf>
    <xf numFmtId="0" fontId="6" fillId="0" borderId="0" xfId="2" applyFont="1" applyAlignment="1">
      <alignment wrapText="1"/>
    </xf>
    <xf numFmtId="0" fontId="6" fillId="0" borderId="9" xfId="2" applyFont="1" applyBorder="1" applyAlignment="1">
      <alignment wrapText="1"/>
    </xf>
    <xf numFmtId="0" fontId="6" fillId="0" borderId="7" xfId="2" applyFont="1" applyBorder="1" applyAlignment="1">
      <alignment wrapText="1"/>
    </xf>
    <xf numFmtId="0" fontId="5" fillId="0" borderId="7" xfId="2" applyFont="1" applyBorder="1"/>
    <xf numFmtId="0" fontId="5" fillId="0" borderId="3" xfId="2" applyFont="1" applyBorder="1" applyAlignment="1">
      <alignment wrapText="1"/>
    </xf>
    <xf numFmtId="0" fontId="5" fillId="0" borderId="12" xfId="2" applyFont="1" applyBorder="1"/>
    <xf numFmtId="164" fontId="5" fillId="0" borderId="13" xfId="2" applyNumberFormat="1" applyFont="1" applyBorder="1"/>
    <xf numFmtId="164" fontId="5" fillId="0" borderId="7" xfId="2" applyNumberFormat="1" applyFont="1" applyBorder="1"/>
    <xf numFmtId="0" fontId="5" fillId="0" borderId="15" xfId="2" applyFont="1" applyBorder="1"/>
    <xf numFmtId="0" fontId="5" fillId="0" borderId="16" xfId="2" applyFont="1" applyBorder="1"/>
    <xf numFmtId="165" fontId="5" fillId="0" borderId="16" xfId="2" applyNumberFormat="1" applyFont="1" applyBorder="1"/>
    <xf numFmtId="164" fontId="5" fillId="0" borderId="2" xfId="2" applyNumberFormat="1" applyFont="1" applyBorder="1"/>
    <xf numFmtId="164" fontId="5" fillId="0" borderId="9" xfId="2" applyNumberFormat="1" applyFont="1" applyBorder="1"/>
    <xf numFmtId="164" fontId="5" fillId="0" borderId="0" xfId="2" applyNumberFormat="1" applyFont="1"/>
    <xf numFmtId="0" fontId="5" fillId="0" borderId="22" xfId="2" applyFont="1" applyBorder="1"/>
    <xf numFmtId="164" fontId="5" fillId="0" borderId="16" xfId="2" applyNumberFormat="1" applyFont="1" applyBorder="1"/>
    <xf numFmtId="164" fontId="5" fillId="0" borderId="18" xfId="2" applyNumberFormat="1" applyFont="1" applyBorder="1"/>
    <xf numFmtId="0" fontId="5" fillId="0" borderId="22" xfId="2" applyFont="1" applyBorder="1" applyAlignment="1">
      <alignment wrapText="1"/>
    </xf>
    <xf numFmtId="0" fontId="5" fillId="0" borderId="29" xfId="2" applyFont="1" applyBorder="1"/>
    <xf numFmtId="0" fontId="5" fillId="0" borderId="30" xfId="2" applyFont="1" applyBorder="1" applyAlignment="1">
      <alignment wrapText="1"/>
    </xf>
    <xf numFmtId="0" fontId="5" fillId="0" borderId="18" xfId="2" applyFont="1" applyBorder="1"/>
    <xf numFmtId="0" fontId="6" fillId="0" borderId="12" xfId="2" applyFont="1" applyBorder="1"/>
    <xf numFmtId="0" fontId="6" fillId="0" borderId="12" xfId="2" applyFont="1" applyBorder="1" applyAlignment="1">
      <alignment wrapText="1"/>
    </xf>
    <xf numFmtId="164" fontId="5" fillId="0" borderId="12" xfId="2" applyNumberFormat="1" applyFont="1" applyBorder="1"/>
    <xf numFmtId="164" fontId="5" fillId="0" borderId="3" xfId="2" applyNumberFormat="1" applyFont="1" applyBorder="1"/>
    <xf numFmtId="9" fontId="5" fillId="0" borderId="12" xfId="2" applyNumberFormat="1" applyFont="1" applyBorder="1"/>
    <xf numFmtId="0" fontId="5" fillId="0" borderId="0" xfId="2" applyFont="1" applyAlignment="1">
      <alignment wrapText="1"/>
    </xf>
    <xf numFmtId="0" fontId="10" fillId="0" borderId="0" xfId="2" applyFont="1"/>
    <xf numFmtId="9" fontId="5" fillId="0" borderId="0" xfId="2" applyNumberFormat="1" applyFont="1"/>
    <xf numFmtId="10" fontId="5" fillId="0" borderId="0" xfId="2" applyNumberFormat="1" applyFont="1"/>
    <xf numFmtId="166" fontId="5" fillId="0" borderId="0" xfId="2" applyNumberFormat="1" applyFont="1"/>
    <xf numFmtId="0" fontId="5" fillId="0" borderId="1" xfId="2" applyFont="1" applyBorder="1"/>
    <xf numFmtId="9" fontId="7" fillId="0" borderId="0" xfId="2" applyNumberFormat="1" applyFont="1"/>
    <xf numFmtId="0" fontId="7" fillId="0" borderId="3" xfId="2" applyFont="1" applyBorder="1" applyAlignment="1">
      <alignment wrapText="1"/>
    </xf>
    <xf numFmtId="3" fontId="5" fillId="0" borderId="0" xfId="2" applyNumberFormat="1" applyFont="1"/>
    <xf numFmtId="0" fontId="11" fillId="0" borderId="0" xfId="0" applyFont="1"/>
    <xf numFmtId="164" fontId="15" fillId="0" borderId="0" xfId="0" applyNumberFormat="1" applyFont="1"/>
    <xf numFmtId="0" fontId="13" fillId="0" borderId="0" xfId="0" applyFont="1" applyAlignment="1">
      <alignment horizontal="right" wrapText="1"/>
    </xf>
    <xf numFmtId="0" fontId="15" fillId="0" borderId="0" xfId="0" applyFont="1"/>
    <xf numFmtId="0" fontId="14" fillId="3" borderId="0" xfId="0" applyFont="1" applyFill="1"/>
    <xf numFmtId="0" fontId="13" fillId="0" borderId="0" xfId="0" applyFont="1"/>
    <xf numFmtId="0" fontId="16" fillId="0" borderId="12" xfId="0" applyFont="1" applyBorder="1" applyAlignment="1">
      <alignment wrapText="1"/>
    </xf>
    <xf numFmtId="0" fontId="16" fillId="0" borderId="12" xfId="0" applyFont="1" applyBorder="1"/>
    <xf numFmtId="0" fontId="13" fillId="0" borderId="12" xfId="0" applyFont="1" applyBorder="1" applyAlignment="1">
      <alignment horizontal="center" wrapText="1"/>
    </xf>
    <xf numFmtId="164" fontId="13" fillId="0" borderId="12" xfId="0" applyNumberFormat="1" applyFont="1" applyBorder="1" applyAlignment="1">
      <alignment horizontal="center"/>
    </xf>
    <xf numFmtId="9" fontId="11" fillId="0" borderId="12" xfId="0" applyNumberFormat="1" applyFont="1" applyBorder="1" applyAlignment="1">
      <alignment horizontal="center"/>
    </xf>
    <xf numFmtId="164" fontId="0" fillId="0" borderId="1" xfId="0" applyNumberFormat="1" applyBorder="1"/>
    <xf numFmtId="0" fontId="7" fillId="0" borderId="0" xfId="2" applyFont="1"/>
    <xf numFmtId="164" fontId="6" fillId="0" borderId="0" xfId="2" applyNumberFormat="1" applyFont="1"/>
    <xf numFmtId="164" fontId="7" fillId="0" borderId="0" xfId="2" applyNumberFormat="1" applyFont="1"/>
    <xf numFmtId="164" fontId="6" fillId="0" borderId="7" xfId="2" applyNumberFormat="1" applyFont="1" applyBorder="1" applyAlignment="1">
      <alignment horizontal="center" wrapText="1"/>
    </xf>
    <xf numFmtId="164" fontId="6" fillId="0" borderId="8" xfId="2" applyNumberFormat="1" applyFont="1" applyBorder="1" applyAlignment="1">
      <alignment wrapText="1"/>
    </xf>
    <xf numFmtId="164" fontId="6" fillId="0" borderId="0" xfId="2" applyNumberFormat="1" applyFont="1" applyAlignment="1">
      <alignment wrapText="1"/>
    </xf>
    <xf numFmtId="164" fontId="6" fillId="0" borderId="9" xfId="2" applyNumberFormat="1" applyFont="1" applyBorder="1" applyAlignment="1">
      <alignment wrapText="1"/>
    </xf>
    <xf numFmtId="164" fontId="6" fillId="0" borderId="7" xfId="2" applyNumberFormat="1" applyFont="1" applyBorder="1" applyAlignment="1">
      <alignment wrapText="1"/>
    </xf>
    <xf numFmtId="164" fontId="5" fillId="0" borderId="3" xfId="2" applyNumberFormat="1" applyFont="1" applyBorder="1" applyAlignment="1">
      <alignment wrapText="1"/>
    </xf>
    <xf numFmtId="164" fontId="5" fillId="0" borderId="15" xfId="2" applyNumberFormat="1" applyFont="1" applyBorder="1"/>
    <xf numFmtId="10" fontId="5" fillId="0" borderId="12" xfId="2" applyNumberFormat="1" applyFont="1" applyBorder="1"/>
    <xf numFmtId="0" fontId="18" fillId="0" borderId="0" xfId="0" applyFont="1"/>
    <xf numFmtId="0" fontId="16" fillId="0" borderId="12" xfId="0" applyFont="1" applyBorder="1" applyAlignment="1">
      <alignment horizontal="center"/>
    </xf>
    <xf numFmtId="164" fontId="19" fillId="0" borderId="0" xfId="0" applyNumberFormat="1" applyFont="1" applyAlignment="1">
      <alignment horizontal="right"/>
    </xf>
    <xf numFmtId="9" fontId="19" fillId="0" borderId="0" xfId="0" applyNumberFormat="1" applyFont="1" applyAlignment="1">
      <alignment horizontal="center"/>
    </xf>
    <xf numFmtId="9" fontId="18" fillId="0" borderId="0" xfId="0" applyNumberFormat="1" applyFont="1" applyAlignment="1">
      <alignment horizontal="center"/>
    </xf>
    <xf numFmtId="0" fontId="20" fillId="0" borderId="0" xfId="2" applyFont="1"/>
    <xf numFmtId="9" fontId="5" fillId="0" borderId="12" xfId="1" applyFont="1" applyBorder="1"/>
    <xf numFmtId="165" fontId="5" fillId="0" borderId="12" xfId="2" applyNumberFormat="1" applyFont="1" applyBorder="1"/>
    <xf numFmtId="165" fontId="5" fillId="0" borderId="7" xfId="2" applyNumberFormat="1" applyFont="1" applyBorder="1"/>
    <xf numFmtId="165" fontId="5" fillId="0" borderId="15" xfId="2" applyNumberFormat="1" applyFont="1" applyBorder="1"/>
    <xf numFmtId="165" fontId="5" fillId="0" borderId="0" xfId="2" applyNumberFormat="1" applyFont="1"/>
    <xf numFmtId="0" fontId="5" fillId="4" borderId="3" xfId="2" applyFont="1" applyFill="1" applyBorder="1" applyAlignment="1">
      <alignment wrapText="1"/>
    </xf>
    <xf numFmtId="0" fontId="5" fillId="4" borderId="22" xfId="2" applyFont="1" applyFill="1" applyBorder="1" applyAlignment="1">
      <alignment wrapText="1"/>
    </xf>
    <xf numFmtId="0" fontId="5" fillId="4" borderId="3" xfId="2" applyFont="1" applyFill="1" applyBorder="1"/>
    <xf numFmtId="0" fontId="5" fillId="4" borderId="16" xfId="2" applyFont="1" applyFill="1" applyBorder="1" applyAlignment="1">
      <alignment wrapText="1"/>
    </xf>
    <xf numFmtId="164" fontId="12" fillId="0" borderId="0" xfId="0" applyNumberFormat="1" applyFont="1" applyAlignment="1">
      <alignment horizontal="right"/>
    </xf>
    <xf numFmtId="0" fontId="5" fillId="0" borderId="0" xfId="0" applyFont="1"/>
    <xf numFmtId="164" fontId="16" fillId="0" borderId="12" xfId="0" applyNumberFormat="1" applyFont="1" applyBorder="1" applyAlignment="1">
      <alignment horizontal="center"/>
    </xf>
    <xf numFmtId="0" fontId="19" fillId="0" borderId="24" xfId="0" applyFont="1" applyBorder="1"/>
    <xf numFmtId="0" fontId="19" fillId="0" borderId="25" xfId="0" applyFont="1" applyBorder="1"/>
    <xf numFmtId="9" fontId="13" fillId="0" borderId="12" xfId="0" applyNumberFormat="1" applyFont="1" applyBorder="1" applyAlignment="1">
      <alignment horizontal="center"/>
    </xf>
    <xf numFmtId="0" fontId="19" fillId="0" borderId="0" xfId="0" applyFont="1"/>
    <xf numFmtId="0" fontId="19" fillId="0" borderId="27" xfId="0" applyFont="1" applyBorder="1"/>
    <xf numFmtId="0" fontId="13" fillId="0" borderId="10" xfId="0" applyFont="1" applyBorder="1" applyAlignment="1">
      <alignment horizontal="center" wrapText="1"/>
    </xf>
    <xf numFmtId="0" fontId="19" fillId="0" borderId="34" xfId="0" applyFont="1" applyBorder="1"/>
    <xf numFmtId="0" fontId="19" fillId="0" borderId="35" xfId="0" applyFont="1" applyBorder="1"/>
    <xf numFmtId="164" fontId="12" fillId="0" borderId="1" xfId="0" applyNumberFormat="1" applyFont="1" applyBorder="1" applyAlignment="1">
      <alignment horizontal="right"/>
    </xf>
    <xf numFmtId="164" fontId="11" fillId="0" borderId="1" xfId="0" applyNumberFormat="1" applyFont="1" applyBorder="1" applyAlignment="1">
      <alignment horizontal="right"/>
    </xf>
    <xf numFmtId="0" fontId="13" fillId="0" borderId="1" xfId="0" applyFont="1" applyBorder="1" applyAlignment="1">
      <alignment horizontal="right" wrapText="1"/>
    </xf>
    <xf numFmtId="0" fontId="11" fillId="0" borderId="1" xfId="0" applyFont="1" applyBorder="1" applyAlignment="1">
      <alignment horizontal="right"/>
    </xf>
    <xf numFmtId="0" fontId="6" fillId="3" borderId="1" xfId="0" applyFont="1" applyFill="1" applyBorder="1"/>
    <xf numFmtId="0" fontId="5" fillId="0" borderId="1" xfId="0" applyFont="1" applyBorder="1"/>
    <xf numFmtId="0" fontId="16" fillId="0" borderId="1" xfId="0" applyFont="1" applyBorder="1" applyAlignment="1">
      <alignment wrapText="1"/>
    </xf>
    <xf numFmtId="0" fontId="16" fillId="0" borderId="1" xfId="0" applyFont="1" applyBorder="1"/>
    <xf numFmtId="0" fontId="16" fillId="0" borderId="1" xfId="0" applyFont="1" applyBorder="1" applyAlignment="1">
      <alignment horizontal="center"/>
    </xf>
    <xf numFmtId="0" fontId="13" fillId="0" borderId="1" xfId="0" applyFont="1" applyBorder="1" applyAlignment="1">
      <alignment horizontal="center" wrapText="1"/>
    </xf>
    <xf numFmtId="164" fontId="16" fillId="0" borderId="1" xfId="0" applyNumberFormat="1" applyFont="1" applyBorder="1" applyAlignment="1">
      <alignment horizontal="center"/>
    </xf>
    <xf numFmtId="0" fontId="5" fillId="0" borderId="1" xfId="0" applyFont="1" applyBorder="1" applyAlignment="1">
      <alignment wrapText="1"/>
    </xf>
    <xf numFmtId="9" fontId="13" fillId="0" borderId="1" xfId="0" applyNumberFormat="1" applyFont="1" applyBorder="1" applyAlignment="1">
      <alignment horizontal="center"/>
    </xf>
    <xf numFmtId="0" fontId="4" fillId="0" borderId="3" xfId="2" applyBorder="1" applyAlignment="1">
      <alignment wrapText="1"/>
    </xf>
    <xf numFmtId="0" fontId="4" fillId="0" borderId="16" xfId="2" applyBorder="1" applyAlignment="1">
      <alignment wrapText="1"/>
    </xf>
    <xf numFmtId="0" fontId="6" fillId="3" borderId="0" xfId="0" applyFont="1" applyFill="1"/>
    <xf numFmtId="0" fontId="5" fillId="0" borderId="12" xfId="0" applyFont="1" applyBorder="1"/>
    <xf numFmtId="9" fontId="5" fillId="0" borderId="12" xfId="0" applyNumberFormat="1" applyFont="1" applyBorder="1"/>
    <xf numFmtId="164" fontId="5" fillId="0" borderId="12" xfId="0" applyNumberFormat="1" applyFont="1" applyBorder="1" applyAlignment="1">
      <alignment wrapText="1"/>
    </xf>
    <xf numFmtId="164" fontId="5" fillId="0" borderId="10" xfId="0" applyNumberFormat="1" applyFont="1" applyBorder="1" applyAlignment="1">
      <alignment wrapText="1"/>
    </xf>
    <xf numFmtId="9" fontId="13" fillId="0" borderId="10" xfId="0" applyNumberFormat="1" applyFont="1" applyBorder="1" applyAlignment="1">
      <alignment horizontal="center"/>
    </xf>
    <xf numFmtId="164" fontId="11" fillId="0" borderId="0" xfId="0" applyNumberFormat="1" applyFont="1" applyAlignment="1">
      <alignment horizontal="right"/>
    </xf>
    <xf numFmtId="0" fontId="11" fillId="0" borderId="0" xfId="0" applyFont="1" applyAlignment="1">
      <alignment horizontal="right"/>
    </xf>
    <xf numFmtId="0" fontId="5" fillId="0" borderId="16" xfId="2" applyFont="1" applyBorder="1" applyAlignment="1">
      <alignment wrapText="1"/>
    </xf>
    <xf numFmtId="165" fontId="6" fillId="0" borderId="0" xfId="2" applyNumberFormat="1" applyFont="1"/>
    <xf numFmtId="165" fontId="5" fillId="0" borderId="3" xfId="2" applyNumberFormat="1" applyFont="1" applyBorder="1"/>
    <xf numFmtId="165" fontId="6" fillId="0" borderId="7" xfId="2" applyNumberFormat="1" applyFont="1" applyBorder="1" applyAlignment="1">
      <alignment horizontal="center" wrapText="1"/>
    </xf>
    <xf numFmtId="165" fontId="6" fillId="0" borderId="0" xfId="2" applyNumberFormat="1" applyFont="1" applyAlignment="1">
      <alignment horizontal="center"/>
    </xf>
    <xf numFmtId="165" fontId="6" fillId="0" borderId="8" xfId="2" applyNumberFormat="1" applyFont="1" applyBorder="1" applyAlignment="1">
      <alignment wrapText="1"/>
    </xf>
    <xf numFmtId="165" fontId="6" fillId="0" borderId="0" xfId="2" applyNumberFormat="1" applyFont="1" applyAlignment="1">
      <alignment wrapText="1"/>
    </xf>
    <xf numFmtId="165" fontId="6" fillId="0" borderId="7" xfId="2" applyNumberFormat="1" applyFont="1" applyBorder="1" applyAlignment="1">
      <alignment wrapText="1"/>
    </xf>
    <xf numFmtId="165" fontId="5" fillId="0" borderId="3" xfId="2" applyNumberFormat="1" applyFont="1" applyBorder="1" applyAlignment="1">
      <alignment wrapText="1"/>
    </xf>
    <xf numFmtId="165" fontId="5" fillId="0" borderId="22" xfId="2" applyNumberFormat="1" applyFont="1" applyBorder="1"/>
    <xf numFmtId="165" fontId="5" fillId="3" borderId="16" xfId="2" applyNumberFormat="1" applyFont="1" applyFill="1" applyBorder="1" applyAlignment="1">
      <alignment wrapText="1"/>
    </xf>
    <xf numFmtId="165" fontId="5" fillId="0" borderId="29" xfId="2" applyNumberFormat="1" applyFont="1" applyBorder="1"/>
    <xf numFmtId="165" fontId="5" fillId="0" borderId="30" xfId="2" applyNumberFormat="1" applyFont="1" applyBorder="1" applyAlignment="1">
      <alignment wrapText="1"/>
    </xf>
    <xf numFmtId="165" fontId="6" fillId="0" borderId="12" xfId="2" applyNumberFormat="1" applyFont="1" applyBorder="1"/>
    <xf numFmtId="165" fontId="6" fillId="0" borderId="12" xfId="2" applyNumberFormat="1" applyFont="1" applyBorder="1" applyAlignment="1">
      <alignment wrapText="1"/>
    </xf>
    <xf numFmtId="43" fontId="0" fillId="0" borderId="0" xfId="0" applyNumberFormat="1" applyAlignment="1">
      <alignment horizontal="center"/>
    </xf>
    <xf numFmtId="169" fontId="5" fillId="0" borderId="0" xfId="2" applyNumberFormat="1" applyFont="1"/>
    <xf numFmtId="0" fontId="22" fillId="0" borderId="0" xfId="2" applyFont="1"/>
    <xf numFmtId="0" fontId="1" fillId="0" borderId="0" xfId="3"/>
    <xf numFmtId="0" fontId="2" fillId="0" borderId="0" xfId="3" applyFont="1"/>
    <xf numFmtId="0" fontId="23" fillId="0" borderId="0" xfId="4"/>
    <xf numFmtId="0" fontId="1" fillId="0" borderId="36" xfId="3" applyBorder="1"/>
    <xf numFmtId="0" fontId="2" fillId="0" borderId="39" xfId="3" applyFont="1" applyBorder="1" applyAlignment="1">
      <alignment horizontal="center" wrapText="1"/>
    </xf>
    <xf numFmtId="0" fontId="2" fillId="0" borderId="0" xfId="3" applyFont="1" applyAlignment="1">
      <alignment horizontal="center"/>
    </xf>
    <xf numFmtId="0" fontId="2" fillId="0" borderId="40" xfId="3" applyFont="1" applyBorder="1" applyAlignment="1">
      <alignment wrapText="1"/>
    </xf>
    <xf numFmtId="0" fontId="2" fillId="0" borderId="0" xfId="3" applyFont="1" applyAlignment="1">
      <alignment wrapText="1"/>
    </xf>
    <xf numFmtId="0" fontId="2" fillId="0" borderId="41" xfId="3" applyFont="1" applyBorder="1" applyAlignment="1">
      <alignment wrapText="1"/>
    </xf>
    <xf numFmtId="0" fontId="2" fillId="0" borderId="39" xfId="3" applyFont="1" applyBorder="1" applyAlignment="1">
      <alignment wrapText="1"/>
    </xf>
    <xf numFmtId="0" fontId="1" fillId="0" borderId="39" xfId="3" applyBorder="1"/>
    <xf numFmtId="0" fontId="1" fillId="0" borderId="36" xfId="3" applyBorder="1" applyAlignment="1">
      <alignment wrapText="1"/>
    </xf>
    <xf numFmtId="0" fontId="1" fillId="0" borderId="1" xfId="3" applyBorder="1"/>
    <xf numFmtId="0" fontId="1" fillId="0" borderId="42" xfId="3" applyBorder="1"/>
    <xf numFmtId="0" fontId="1" fillId="0" borderId="43" xfId="3" applyBorder="1"/>
    <xf numFmtId="0" fontId="1" fillId="0" borderId="49" xfId="3" applyBorder="1"/>
    <xf numFmtId="0" fontId="1" fillId="0" borderId="49" xfId="3" applyBorder="1" applyAlignment="1">
      <alignment wrapText="1"/>
    </xf>
    <xf numFmtId="0" fontId="1" fillId="0" borderId="59" xfId="3" applyBorder="1"/>
    <xf numFmtId="0" fontId="1" fillId="0" borderId="60" xfId="3" applyBorder="1" applyAlignment="1">
      <alignment wrapText="1"/>
    </xf>
    <xf numFmtId="0" fontId="2" fillId="0" borderId="1" xfId="3" applyFont="1" applyBorder="1"/>
    <xf numFmtId="0" fontId="2" fillId="0" borderId="1" xfId="3" applyFont="1" applyBorder="1" applyAlignment="1">
      <alignment wrapText="1"/>
    </xf>
    <xf numFmtId="9" fontId="1" fillId="0" borderId="1" xfId="6" applyFont="1" applyBorder="1"/>
    <xf numFmtId="164" fontId="1" fillId="0" borderId="1" xfId="3" applyNumberFormat="1" applyBorder="1"/>
    <xf numFmtId="164" fontId="1" fillId="0" borderId="0" xfId="3" applyNumberFormat="1"/>
    <xf numFmtId="9" fontId="1" fillId="0" borderId="0" xfId="6" applyFont="1"/>
    <xf numFmtId="9" fontId="1" fillId="0" borderId="0" xfId="6" applyFont="1" applyFill="1"/>
    <xf numFmtId="5" fontId="1" fillId="0" borderId="0" xfId="6" applyNumberFormat="1" applyFont="1" applyFill="1"/>
    <xf numFmtId="9" fontId="1" fillId="0" borderId="1" xfId="3" applyNumberFormat="1" applyBorder="1"/>
    <xf numFmtId="0" fontId="24" fillId="0" borderId="0" xfId="4" applyFont="1" applyAlignment="1">
      <alignment horizontal="left" vertical="center" wrapText="1" indent="4"/>
    </xf>
    <xf numFmtId="6" fontId="25" fillId="0" borderId="0" xfId="4" applyNumberFormat="1" applyFont="1" applyAlignment="1">
      <alignment vertical="center" wrapText="1"/>
    </xf>
    <xf numFmtId="6" fontId="25" fillId="0" borderId="0" xfId="4" applyNumberFormat="1" applyFont="1" applyAlignment="1">
      <alignment horizontal="left" vertical="center" wrapText="1" indent="1"/>
    </xf>
    <xf numFmtId="6" fontId="26" fillId="0" borderId="0" xfId="3" applyNumberFormat="1" applyFont="1"/>
    <xf numFmtId="6" fontId="27" fillId="0" borderId="0" xfId="4" applyNumberFormat="1" applyFont="1" applyAlignment="1">
      <alignment vertical="center" wrapText="1"/>
    </xf>
    <xf numFmtId="6" fontId="27" fillId="0" borderId="0" xfId="4" applyNumberFormat="1" applyFont="1" applyAlignment="1">
      <alignment horizontal="left" vertical="center" wrapText="1" indent="1"/>
    </xf>
    <xf numFmtId="0" fontId="24" fillId="0" borderId="0" xfId="4" applyFont="1" applyAlignment="1">
      <alignment horizontal="left" vertical="center" wrapText="1" indent="2"/>
    </xf>
    <xf numFmtId="8" fontId="1" fillId="0" borderId="0" xfId="3" applyNumberFormat="1"/>
    <xf numFmtId="0" fontId="1" fillId="0" borderId="0" xfId="2" applyFont="1"/>
    <xf numFmtId="0" fontId="29" fillId="0" borderId="0" xfId="2" applyFont="1" applyAlignment="1">
      <alignment horizontal="left"/>
    </xf>
    <xf numFmtId="0" fontId="1" fillId="0" borderId="0" xfId="2" applyFont="1" applyAlignment="1">
      <alignment horizontal="center"/>
    </xf>
    <xf numFmtId="0" fontId="2" fillId="0" borderId="0" xfId="2" applyFont="1" applyAlignment="1">
      <alignment horizontal="center"/>
    </xf>
    <xf numFmtId="0" fontId="2" fillId="0" borderId="0" xfId="2" applyFont="1" applyAlignment="1">
      <alignment horizontal="left"/>
    </xf>
    <xf numFmtId="0" fontId="2" fillId="0" borderId="0" xfId="2" applyFont="1"/>
    <xf numFmtId="164" fontId="1" fillId="0" borderId="0" xfId="2" applyNumberFormat="1" applyFont="1"/>
    <xf numFmtId="164" fontId="2" fillId="0" borderId="0" xfId="2" applyNumberFormat="1" applyFont="1" applyAlignment="1">
      <alignment horizontal="center"/>
    </xf>
    <xf numFmtId="164" fontId="1" fillId="0" borderId="0" xfId="2" applyNumberFormat="1" applyFont="1" applyAlignment="1">
      <alignment horizontal="center"/>
    </xf>
    <xf numFmtId="164" fontId="2" fillId="0" borderId="0" xfId="2" applyNumberFormat="1" applyFont="1"/>
    <xf numFmtId="164" fontId="2" fillId="5" borderId="80" xfId="2" applyNumberFormat="1" applyFont="1" applyFill="1" applyBorder="1" applyAlignment="1">
      <alignment horizontal="center"/>
    </xf>
    <xf numFmtId="164" fontId="2" fillId="5" borderId="81" xfId="2" applyNumberFormat="1" applyFont="1" applyFill="1" applyBorder="1"/>
    <xf numFmtId="164" fontId="2" fillId="5" borderId="84" xfId="2" applyNumberFormat="1" applyFont="1" applyFill="1" applyBorder="1" applyAlignment="1">
      <alignment horizontal="center" wrapText="1"/>
    </xf>
    <xf numFmtId="0" fontId="2" fillId="0" borderId="0" xfId="2" applyFont="1" applyAlignment="1">
      <alignment horizontal="center" wrapText="1"/>
    </xf>
    <xf numFmtId="164" fontId="1" fillId="6" borderId="35" xfId="2" applyNumberFormat="1" applyFont="1" applyFill="1" applyBorder="1" applyAlignment="1">
      <alignment horizontal="center" vertical="center"/>
    </xf>
    <xf numFmtId="164" fontId="1" fillId="6" borderId="22" xfId="2" applyNumberFormat="1" applyFont="1" applyFill="1" applyBorder="1" applyAlignment="1">
      <alignment vertical="center" wrapText="1"/>
    </xf>
    <xf numFmtId="164" fontId="1" fillId="5" borderId="86" xfId="2" applyNumberFormat="1" applyFont="1" applyFill="1" applyBorder="1" applyAlignment="1">
      <alignment horizontal="center" vertical="center"/>
    </xf>
    <xf numFmtId="0" fontId="1" fillId="0" borderId="0" xfId="2" applyFont="1" applyAlignment="1">
      <alignment vertical="center"/>
    </xf>
    <xf numFmtId="164" fontId="1" fillId="6" borderId="7" xfId="2" applyNumberFormat="1" applyFont="1" applyFill="1" applyBorder="1" applyAlignment="1">
      <alignment horizontal="center" vertical="center"/>
    </xf>
    <xf numFmtId="164" fontId="1" fillId="6" borderId="3" xfId="2" applyNumberFormat="1" applyFont="1" applyFill="1" applyBorder="1" applyAlignment="1">
      <alignment vertical="center"/>
    </xf>
    <xf numFmtId="164" fontId="1" fillId="5" borderId="70" xfId="2" applyNumberFormat="1" applyFont="1" applyFill="1" applyBorder="1" applyAlignment="1">
      <alignment horizontal="center" vertical="center"/>
    </xf>
    <xf numFmtId="164" fontId="1" fillId="6" borderId="25" xfId="2" applyNumberFormat="1" applyFont="1" applyFill="1" applyBorder="1" applyAlignment="1">
      <alignment horizontal="center" vertical="center"/>
    </xf>
    <xf numFmtId="164" fontId="1" fillId="6" borderId="26" xfId="2" applyNumberFormat="1" applyFont="1" applyFill="1" applyBorder="1" applyAlignment="1">
      <alignment vertical="center"/>
    </xf>
    <xf numFmtId="164" fontId="2" fillId="5" borderId="78" xfId="2" applyNumberFormat="1" applyFont="1" applyFill="1" applyBorder="1" applyAlignment="1">
      <alignment horizontal="center" vertical="center"/>
    </xf>
    <xf numFmtId="0" fontId="2" fillId="0" borderId="0" xfId="2" applyFont="1" applyAlignment="1">
      <alignment vertical="center"/>
    </xf>
    <xf numFmtId="0" fontId="1" fillId="0" borderId="0" xfId="2" applyFont="1" applyAlignment="1">
      <alignment horizontal="center" vertical="center"/>
    </xf>
    <xf numFmtId="0" fontId="1" fillId="0" borderId="96" xfId="2" applyFont="1" applyBorder="1" applyAlignment="1">
      <alignment vertical="center"/>
    </xf>
    <xf numFmtId="0" fontId="1" fillId="6" borderId="97" xfId="2" applyFont="1" applyFill="1" applyBorder="1" applyAlignment="1">
      <alignment horizontal="center" vertical="center"/>
    </xf>
    <xf numFmtId="0" fontId="1" fillId="6" borderId="98" xfId="2" applyFont="1" applyFill="1" applyBorder="1" applyAlignment="1">
      <alignment vertical="center"/>
    </xf>
    <xf numFmtId="164" fontId="1" fillId="5" borderId="67" xfId="2" applyNumberFormat="1" applyFont="1" applyFill="1" applyBorder="1" applyAlignment="1">
      <alignment horizontal="center" vertical="center"/>
    </xf>
    <xf numFmtId="0" fontId="1" fillId="6" borderId="7" xfId="2" applyFont="1" applyFill="1" applyBorder="1" applyAlignment="1">
      <alignment horizontal="center" vertical="center"/>
    </xf>
    <xf numFmtId="0" fontId="1" fillId="6" borderId="3" xfId="2" applyFont="1" applyFill="1" applyBorder="1" applyAlignment="1">
      <alignment vertical="center"/>
    </xf>
    <xf numFmtId="0" fontId="1" fillId="6" borderId="25" xfId="2" applyFont="1" applyFill="1" applyBorder="1" applyAlignment="1">
      <alignment horizontal="center" vertical="center"/>
    </xf>
    <xf numFmtId="0" fontId="1" fillId="6" borderId="26" xfId="2" applyFont="1" applyFill="1" applyBorder="1" applyAlignment="1">
      <alignment vertical="center"/>
    </xf>
    <xf numFmtId="164" fontId="1" fillId="5" borderId="102" xfId="2" applyNumberFormat="1" applyFont="1" applyFill="1" applyBorder="1" applyAlignment="1">
      <alignment horizontal="center" vertical="center"/>
    </xf>
    <xf numFmtId="164" fontId="1" fillId="5" borderId="75" xfId="2" applyNumberFormat="1" applyFont="1" applyFill="1" applyBorder="1" applyAlignment="1">
      <alignment horizontal="center" vertical="center"/>
    </xf>
    <xf numFmtId="164" fontId="2" fillId="5" borderId="102" xfId="2" applyNumberFormat="1" applyFont="1" applyFill="1" applyBorder="1" applyAlignment="1">
      <alignment horizontal="center" vertical="center"/>
    </xf>
    <xf numFmtId="0" fontId="1" fillId="6" borderId="98" xfId="2" applyFont="1" applyFill="1" applyBorder="1" applyAlignment="1">
      <alignment vertical="center" wrapText="1"/>
    </xf>
    <xf numFmtId="0" fontId="1" fillId="6" borderId="22" xfId="2" applyFont="1" applyFill="1" applyBorder="1" applyAlignment="1">
      <alignment vertical="center" wrapText="1"/>
    </xf>
    <xf numFmtId="0" fontId="1" fillId="6" borderId="3" xfId="2" applyFont="1" applyFill="1" applyBorder="1" applyAlignment="1">
      <alignment vertical="center" wrapText="1"/>
    </xf>
    <xf numFmtId="0" fontId="1" fillId="6" borderId="66" xfId="2" applyFont="1" applyFill="1" applyBorder="1" applyAlignment="1">
      <alignment horizontal="center" vertical="center"/>
    </xf>
    <xf numFmtId="0" fontId="1" fillId="6" borderId="110" xfId="2" applyFont="1" applyFill="1" applyBorder="1" applyAlignment="1">
      <alignment vertical="center"/>
    </xf>
    <xf numFmtId="0" fontId="1" fillId="6" borderId="69" xfId="2" applyFont="1" applyFill="1" applyBorder="1" applyAlignment="1">
      <alignment horizontal="center" vertical="center"/>
    </xf>
    <xf numFmtId="0" fontId="1" fillId="6" borderId="36" xfId="2" applyFont="1" applyFill="1" applyBorder="1" applyAlignment="1">
      <alignment vertical="center"/>
    </xf>
    <xf numFmtId="0" fontId="1" fillId="6" borderId="74" xfId="2" applyFont="1" applyFill="1" applyBorder="1" applyAlignment="1">
      <alignment horizontal="center" vertical="center"/>
    </xf>
    <xf numFmtId="0" fontId="1" fillId="6" borderId="111" xfId="2" applyFont="1" applyFill="1" applyBorder="1" applyAlignment="1">
      <alignment vertical="center" wrapText="1"/>
    </xf>
    <xf numFmtId="0" fontId="1" fillId="0" borderId="0" xfId="2" applyFont="1" applyAlignment="1">
      <alignment horizontal="right"/>
    </xf>
    <xf numFmtId="164" fontId="2" fillId="5" borderId="75" xfId="2" applyNumberFormat="1" applyFont="1" applyFill="1" applyBorder="1" applyAlignment="1">
      <alignment horizontal="center" vertical="center"/>
    </xf>
    <xf numFmtId="164" fontId="0" fillId="0" borderId="0" xfId="0" applyNumberFormat="1"/>
    <xf numFmtId="9" fontId="0" fillId="0" borderId="0" xfId="1" applyNumberFormat="1" applyFont="1" applyFill="1" applyBorder="1"/>
    <xf numFmtId="0" fontId="0" fillId="0" borderId="0" xfId="0" applyFill="1" applyBorder="1"/>
    <xf numFmtId="164" fontId="0" fillId="0" borderId="39" xfId="0" applyNumberFormat="1" applyBorder="1"/>
    <xf numFmtId="0" fontId="0" fillId="0" borderId="38" xfId="0" applyBorder="1"/>
    <xf numFmtId="164" fontId="0" fillId="0" borderId="38" xfId="0" applyNumberFormat="1" applyBorder="1"/>
    <xf numFmtId="0" fontId="0" fillId="0" borderId="37" xfId="0" applyBorder="1"/>
    <xf numFmtId="164" fontId="0" fillId="0" borderId="37" xfId="0" applyNumberFormat="1" applyBorder="1"/>
    <xf numFmtId="0" fontId="2" fillId="0" borderId="0" xfId="0" applyFont="1" applyAlignment="1">
      <alignment horizontal="right"/>
    </xf>
    <xf numFmtId="164" fontId="2" fillId="0" borderId="0" xfId="0" applyNumberFormat="1" applyFont="1"/>
    <xf numFmtId="0" fontId="6" fillId="0" borderId="0" xfId="2" applyFont="1" applyAlignment="1">
      <alignment horizontal="center"/>
    </xf>
    <xf numFmtId="0" fontId="31" fillId="6" borderId="26" xfId="2" applyFont="1" applyFill="1" applyBorder="1" applyAlignment="1">
      <alignment horizontal="left" vertical="center" wrapText="1"/>
    </xf>
    <xf numFmtId="170" fontId="0" fillId="0" borderId="0" xfId="0" applyNumberFormat="1"/>
    <xf numFmtId="6" fontId="0" fillId="0" borderId="0" xfId="0" applyNumberFormat="1"/>
    <xf numFmtId="165" fontId="0" fillId="0" borderId="0" xfId="0" applyNumberFormat="1"/>
    <xf numFmtId="3" fontId="0" fillId="0" borderId="0" xfId="0" applyNumberFormat="1"/>
    <xf numFmtId="43" fontId="0" fillId="0" borderId="1" xfId="0" applyNumberFormat="1" applyBorder="1"/>
    <xf numFmtId="43" fontId="0" fillId="0" borderId="0" xfId="0" applyNumberFormat="1"/>
    <xf numFmtId="168" fontId="0" fillId="0" borderId="0" xfId="9" applyNumberFormat="1" applyFont="1"/>
    <xf numFmtId="168" fontId="0" fillId="0" borderId="1" xfId="0" applyNumberFormat="1" applyBorder="1"/>
    <xf numFmtId="0" fontId="0" fillId="0" borderId="1" xfId="0" applyFill="1" applyBorder="1"/>
    <xf numFmtId="164" fontId="0" fillId="0" borderId="0" xfId="0" applyNumberFormat="1" applyBorder="1"/>
    <xf numFmtId="0" fontId="5" fillId="0" borderId="11" xfId="2" applyFont="1" applyFill="1" applyBorder="1"/>
    <xf numFmtId="0" fontId="5" fillId="0" borderId="20" xfId="2" applyFont="1" applyFill="1" applyBorder="1"/>
    <xf numFmtId="0" fontId="5" fillId="0" borderId="8" xfId="2" applyFont="1" applyFill="1" applyBorder="1"/>
    <xf numFmtId="0" fontId="5" fillId="0" borderId="12" xfId="2" applyFont="1" applyFill="1" applyBorder="1"/>
    <xf numFmtId="0" fontId="5" fillId="0" borderId="17" xfId="2" applyFont="1" applyFill="1" applyBorder="1"/>
    <xf numFmtId="44" fontId="5" fillId="0" borderId="12" xfId="2" applyNumberFormat="1" applyFont="1" applyFill="1" applyBorder="1"/>
    <xf numFmtId="164" fontId="5" fillId="0" borderId="13" xfId="2" applyNumberFormat="1" applyFont="1" applyFill="1" applyBorder="1"/>
    <xf numFmtId="164" fontId="5" fillId="0" borderId="7" xfId="2" applyNumberFormat="1" applyFont="1" applyFill="1" applyBorder="1"/>
    <xf numFmtId="165" fontId="5" fillId="0" borderId="13" xfId="2" applyNumberFormat="1" applyFont="1" applyFill="1" applyBorder="1"/>
    <xf numFmtId="0" fontId="5" fillId="0" borderId="15" xfId="2" applyFont="1" applyFill="1" applyBorder="1"/>
    <xf numFmtId="165" fontId="5" fillId="0" borderId="16" xfId="2" applyNumberFormat="1" applyFont="1" applyFill="1" applyBorder="1"/>
    <xf numFmtId="165" fontId="5" fillId="0" borderId="18" xfId="2" applyNumberFormat="1" applyFont="1" applyFill="1" applyBorder="1"/>
    <xf numFmtId="0" fontId="5" fillId="0" borderId="21" xfId="2" applyFont="1" applyFill="1" applyBorder="1"/>
    <xf numFmtId="164" fontId="5" fillId="0" borderId="2" xfId="2" applyNumberFormat="1" applyFont="1" applyFill="1" applyBorder="1"/>
    <xf numFmtId="0" fontId="5" fillId="0" borderId="0" xfId="2" applyFont="1" applyFill="1"/>
    <xf numFmtId="164" fontId="5" fillId="0" borderId="9" xfId="2" applyNumberFormat="1" applyFont="1" applyFill="1" applyBorder="1"/>
    <xf numFmtId="0" fontId="4" fillId="0" borderId="0" xfId="2" applyFill="1"/>
    <xf numFmtId="0" fontId="5" fillId="0" borderId="9" xfId="2" applyFont="1" applyFill="1" applyBorder="1"/>
    <xf numFmtId="164" fontId="5" fillId="0" borderId="16" xfId="2" applyNumberFormat="1" applyFont="1" applyFill="1" applyBorder="1"/>
    <xf numFmtId="164" fontId="5" fillId="0" borderId="18" xfId="2" applyNumberFormat="1" applyFont="1" applyFill="1" applyBorder="1"/>
    <xf numFmtId="0" fontId="5" fillId="0" borderId="13" xfId="2" applyFont="1" applyFill="1" applyBorder="1"/>
    <xf numFmtId="0" fontId="5" fillId="0" borderId="7" xfId="2" applyFont="1" applyFill="1" applyBorder="1"/>
    <xf numFmtId="0" fontId="5" fillId="0" borderId="16" xfId="2" applyFont="1" applyFill="1" applyBorder="1"/>
    <xf numFmtId="0" fontId="5" fillId="0" borderId="18" xfId="2" applyFont="1" applyFill="1" applyBorder="1"/>
    <xf numFmtId="164" fontId="5" fillId="0" borderId="0" xfId="2" applyNumberFormat="1" applyFont="1" applyFill="1"/>
    <xf numFmtId="0" fontId="7" fillId="0" borderId="0" xfId="2" applyFont="1" applyFill="1"/>
    <xf numFmtId="0" fontId="20" fillId="0" borderId="11" xfId="2" applyFont="1" applyFill="1" applyBorder="1"/>
    <xf numFmtId="44" fontId="20" fillId="0" borderId="12" xfId="2" applyNumberFormat="1" applyFont="1" applyFill="1" applyBorder="1"/>
    <xf numFmtId="0" fontId="20" fillId="0" borderId="12" xfId="2" applyFont="1" applyFill="1" applyBorder="1"/>
    <xf numFmtId="0" fontId="20" fillId="0" borderId="17" xfId="2" applyFont="1" applyFill="1" applyBorder="1"/>
    <xf numFmtId="0" fontId="20" fillId="0" borderId="15" xfId="2" applyFont="1" applyFill="1" applyBorder="1"/>
    <xf numFmtId="0" fontId="20" fillId="0" borderId="20" xfId="2" applyFont="1" applyFill="1" applyBorder="1"/>
    <xf numFmtId="0" fontId="20" fillId="0" borderId="21" xfId="2" applyFont="1" applyFill="1" applyBorder="1"/>
    <xf numFmtId="0" fontId="20" fillId="0" borderId="8" xfId="2" applyFont="1" applyFill="1" applyBorder="1"/>
    <xf numFmtId="0" fontId="20" fillId="0" borderId="0" xfId="2" applyFont="1" applyFill="1"/>
    <xf numFmtId="3" fontId="20" fillId="0" borderId="0" xfId="2" applyNumberFormat="1" applyFont="1" applyFill="1"/>
    <xf numFmtId="3" fontId="1" fillId="0" borderId="13" xfId="2" applyNumberFormat="1" applyFont="1" applyFill="1" applyBorder="1"/>
    <xf numFmtId="3" fontId="31" fillId="0" borderId="13" xfId="2" applyNumberFormat="1" applyFont="1" applyFill="1" applyBorder="1"/>
    <xf numFmtId="3" fontId="31" fillId="0" borderId="2" xfId="2" applyNumberFormat="1" applyFont="1" applyFill="1" applyBorder="1"/>
    <xf numFmtId="3" fontId="31" fillId="0" borderId="9" xfId="2" applyNumberFormat="1" applyFont="1" applyFill="1" applyBorder="1"/>
    <xf numFmtId="0" fontId="31" fillId="0" borderId="9" xfId="2" applyFont="1" applyFill="1" applyBorder="1"/>
    <xf numFmtId="3" fontId="31" fillId="0" borderId="16" xfId="2" applyNumberFormat="1" applyFont="1" applyFill="1" applyBorder="1"/>
    <xf numFmtId="3" fontId="31" fillId="0" borderId="0" xfId="2" applyNumberFormat="1" applyFont="1" applyFill="1"/>
    <xf numFmtId="0" fontId="6" fillId="0" borderId="9" xfId="2" applyFont="1" applyFill="1" applyBorder="1" applyAlignment="1">
      <alignment wrapText="1"/>
    </xf>
    <xf numFmtId="0" fontId="0" fillId="0" borderId="0" xfId="0" applyFill="1"/>
    <xf numFmtId="3" fontId="1" fillId="0" borderId="7" xfId="2" applyNumberFormat="1" applyFont="1" applyBorder="1"/>
    <xf numFmtId="3" fontId="1" fillId="0" borderId="18" xfId="2" applyNumberFormat="1" applyFont="1" applyBorder="1"/>
    <xf numFmtId="3" fontId="1" fillId="0" borderId="0" xfId="2" applyNumberFormat="1" applyFont="1"/>
    <xf numFmtId="0" fontId="5" fillId="0" borderId="1" xfId="2" applyFont="1" applyBorder="1" applyAlignment="1">
      <alignment wrapText="1"/>
    </xf>
    <xf numFmtId="0" fontId="9" fillId="0" borderId="1" xfId="2" applyFont="1" applyBorder="1"/>
    <xf numFmtId="9" fontId="5" fillId="0" borderId="1" xfId="2" applyNumberFormat="1" applyFont="1" applyBorder="1"/>
    <xf numFmtId="164" fontId="4" fillId="0" borderId="0" xfId="2" applyNumberFormat="1" applyFill="1"/>
    <xf numFmtId="44" fontId="5" fillId="0" borderId="15" xfId="2" applyNumberFormat="1" applyFont="1" applyFill="1" applyBorder="1"/>
    <xf numFmtId="44" fontId="20" fillId="0" borderId="15" xfId="2" applyNumberFormat="1" applyFont="1" applyFill="1" applyBorder="1"/>
    <xf numFmtId="0" fontId="6" fillId="0" borderId="7" xfId="2" applyFont="1" applyFill="1" applyBorder="1" applyAlignment="1">
      <alignment horizontal="center" wrapText="1"/>
    </xf>
    <xf numFmtId="0" fontId="6" fillId="0" borderId="8" xfId="2" applyFont="1" applyFill="1" applyBorder="1" applyAlignment="1">
      <alignment wrapText="1"/>
    </xf>
    <xf numFmtId="0" fontId="6" fillId="0" borderId="0" xfId="2" applyFont="1" applyFill="1" applyAlignment="1">
      <alignment wrapText="1"/>
    </xf>
    <xf numFmtId="166" fontId="6" fillId="0" borderId="9" xfId="2" applyNumberFormat="1" applyFont="1" applyFill="1" applyBorder="1" applyAlignment="1">
      <alignment wrapText="1"/>
    </xf>
    <xf numFmtId="0" fontId="6" fillId="0" borderId="7" xfId="2" applyFont="1" applyFill="1" applyBorder="1" applyAlignment="1">
      <alignment wrapText="1"/>
    </xf>
    <xf numFmtId="164" fontId="1" fillId="0" borderId="13" xfId="2" applyNumberFormat="1" applyFont="1" applyFill="1" applyBorder="1"/>
    <xf numFmtId="164" fontId="1" fillId="0" borderId="11" xfId="2" applyNumberFormat="1" applyFont="1" applyFill="1" applyBorder="1"/>
    <xf numFmtId="164" fontId="1" fillId="0" borderId="12" xfId="2" applyNumberFormat="1" applyFont="1" applyFill="1" applyBorder="1"/>
    <xf numFmtId="164" fontId="1" fillId="0" borderId="7" xfId="2" applyNumberFormat="1" applyFont="1" applyFill="1" applyBorder="1"/>
    <xf numFmtId="164" fontId="1" fillId="0" borderId="17" xfId="2" applyNumberFormat="1" applyFont="1" applyFill="1" applyBorder="1"/>
    <xf numFmtId="164" fontId="1" fillId="0" borderId="15" xfId="2" applyNumberFormat="1" applyFont="1" applyFill="1" applyBorder="1"/>
    <xf numFmtId="164" fontId="1" fillId="0" borderId="16" xfId="2" applyNumberFormat="1" applyFont="1" applyFill="1" applyBorder="1"/>
    <xf numFmtId="164" fontId="1" fillId="0" borderId="18" xfId="2" applyNumberFormat="1" applyFont="1" applyFill="1" applyBorder="1"/>
    <xf numFmtId="164" fontId="1" fillId="0" borderId="2" xfId="2" applyNumberFormat="1" applyFont="1" applyFill="1" applyBorder="1"/>
    <xf numFmtId="164" fontId="1" fillId="0" borderId="20" xfId="2" applyNumberFormat="1" applyFont="1" applyFill="1" applyBorder="1"/>
    <xf numFmtId="164" fontId="1" fillId="0" borderId="21" xfId="2" applyNumberFormat="1" applyFont="1" applyFill="1" applyBorder="1"/>
    <xf numFmtId="164" fontId="1" fillId="0" borderId="8" xfId="2" applyNumberFormat="1" applyFont="1" applyFill="1" applyBorder="1"/>
    <xf numFmtId="164" fontId="1" fillId="0" borderId="0" xfId="2" applyNumberFormat="1" applyFont="1" applyFill="1"/>
    <xf numFmtId="164" fontId="31" fillId="0" borderId="9" xfId="2" applyNumberFormat="1" applyFont="1" applyFill="1" applyBorder="1"/>
    <xf numFmtId="164" fontId="1" fillId="0" borderId="9" xfId="2" applyNumberFormat="1" applyFont="1" applyFill="1" applyBorder="1"/>
    <xf numFmtId="0" fontId="20" fillId="0" borderId="16" xfId="2" applyFont="1" applyBorder="1"/>
    <xf numFmtId="0" fontId="20" fillId="0" borderId="16" xfId="2" applyFont="1" applyBorder="1" applyAlignment="1">
      <alignment wrapText="1"/>
    </xf>
    <xf numFmtId="0" fontId="32" fillId="0" borderId="0" xfId="2" applyFont="1"/>
    <xf numFmtId="0" fontId="20" fillId="0" borderId="3" xfId="2" applyFont="1" applyBorder="1" applyAlignment="1">
      <alignment wrapText="1"/>
    </xf>
    <xf numFmtId="0" fontId="20" fillId="0" borderId="22" xfId="2" applyFont="1" applyBorder="1" applyAlignment="1">
      <alignment wrapText="1"/>
    </xf>
    <xf numFmtId="0" fontId="20" fillId="0" borderId="3" xfId="2" applyFont="1" applyBorder="1"/>
    <xf numFmtId="0" fontId="1" fillId="0" borderId="11" xfId="2" applyFont="1" applyFill="1" applyBorder="1"/>
    <xf numFmtId="44" fontId="1" fillId="0" borderId="12" xfId="2" applyNumberFormat="1" applyFont="1" applyFill="1" applyBorder="1"/>
    <xf numFmtId="0" fontId="1" fillId="0" borderId="12" xfId="2" applyFont="1" applyFill="1" applyBorder="1"/>
    <xf numFmtId="0" fontId="6" fillId="0" borderId="0" xfId="2" applyFont="1" applyBorder="1" applyAlignment="1">
      <alignment wrapText="1"/>
    </xf>
    <xf numFmtId="0" fontId="5" fillId="0" borderId="26" xfId="2" applyFont="1" applyBorder="1"/>
    <xf numFmtId="0" fontId="5" fillId="0" borderId="35" xfId="2" applyFont="1" applyBorder="1"/>
    <xf numFmtId="0" fontId="6" fillId="0" borderId="1" xfId="2" applyFont="1" applyBorder="1"/>
    <xf numFmtId="0" fontId="5" fillId="0" borderId="12" xfId="2" applyFont="1" applyBorder="1" applyAlignment="1">
      <alignment wrapText="1"/>
    </xf>
    <xf numFmtId="164" fontId="5" fillId="0" borderId="11" xfId="2" applyNumberFormat="1" applyFont="1" applyFill="1" applyBorder="1"/>
    <xf numFmtId="164" fontId="5" fillId="0" borderId="12" xfId="2" applyNumberFormat="1" applyFont="1" applyFill="1" applyBorder="1"/>
    <xf numFmtId="164" fontId="5" fillId="0" borderId="17" xfId="2" applyNumberFormat="1" applyFont="1" applyFill="1" applyBorder="1"/>
    <xf numFmtId="164" fontId="5" fillId="0" borderId="15" xfId="2" applyNumberFormat="1" applyFont="1" applyFill="1" applyBorder="1"/>
    <xf numFmtId="164" fontId="5" fillId="0" borderId="20" xfId="2" applyNumberFormat="1" applyFont="1" applyFill="1" applyBorder="1"/>
    <xf numFmtId="164" fontId="5" fillId="0" borderId="21" xfId="2" applyNumberFormat="1" applyFont="1" applyFill="1" applyBorder="1"/>
    <xf numFmtId="164" fontId="5" fillId="0" borderId="8" xfId="2" applyNumberFormat="1" applyFont="1" applyFill="1" applyBorder="1"/>
    <xf numFmtId="0" fontId="1" fillId="0" borderId="9" xfId="2" applyFont="1" applyFill="1" applyBorder="1"/>
    <xf numFmtId="0" fontId="1" fillId="0" borderId="13" xfId="2" applyFont="1" applyFill="1" applyBorder="1"/>
    <xf numFmtId="0" fontId="1" fillId="0" borderId="16" xfId="2" applyFont="1" applyFill="1" applyBorder="1"/>
    <xf numFmtId="0" fontId="5" fillId="0" borderId="3" xfId="2" applyFont="1" applyBorder="1" applyAlignment="1">
      <alignment vertical="top" wrapText="1"/>
    </xf>
    <xf numFmtId="0" fontId="5" fillId="0" borderId="22" xfId="2" applyFont="1" applyBorder="1" applyAlignment="1">
      <alignment vertical="top" wrapText="1"/>
    </xf>
    <xf numFmtId="0" fontId="20" fillId="0" borderId="16" xfId="2" applyFont="1" applyBorder="1" applyAlignment="1">
      <alignment vertical="top" wrapText="1"/>
    </xf>
    <xf numFmtId="0" fontId="6" fillId="0" borderId="0" xfId="2" applyFont="1" applyFill="1" applyBorder="1" applyAlignment="1">
      <alignment wrapText="1"/>
    </xf>
    <xf numFmtId="0" fontId="31" fillId="0" borderId="11" xfId="2" applyFont="1" applyFill="1" applyBorder="1"/>
    <xf numFmtId="44" fontId="31" fillId="0" borderId="12" xfId="2" applyNumberFormat="1" applyFont="1" applyFill="1" applyBorder="1"/>
    <xf numFmtId="0" fontId="31" fillId="0" borderId="12" xfId="2" applyFont="1" applyFill="1" applyBorder="1"/>
    <xf numFmtId="0" fontId="31" fillId="0" borderId="17" xfId="2" applyFont="1" applyFill="1" applyBorder="1"/>
    <xf numFmtId="0" fontId="31" fillId="0" borderId="15" xfId="2" applyFont="1" applyFill="1" applyBorder="1"/>
    <xf numFmtId="0" fontId="31" fillId="0" borderId="20" xfId="2" applyFont="1" applyFill="1" applyBorder="1"/>
    <xf numFmtId="0" fontId="31" fillId="0" borderId="21" xfId="2" applyFont="1" applyFill="1" applyBorder="1"/>
    <xf numFmtId="0" fontId="31" fillId="0" borderId="8" xfId="2" applyFont="1" applyFill="1" applyBorder="1"/>
    <xf numFmtId="0" fontId="31" fillId="0" borderId="0" xfId="2" applyFont="1" applyFill="1"/>
    <xf numFmtId="0" fontId="1" fillId="0" borderId="17" xfId="2" applyFont="1" applyFill="1" applyBorder="1"/>
    <xf numFmtId="0" fontId="1" fillId="0" borderId="15" xfId="2" applyFont="1" applyFill="1" applyBorder="1"/>
    <xf numFmtId="0" fontId="1" fillId="0" borderId="20" xfId="2" applyFont="1" applyFill="1" applyBorder="1"/>
    <xf numFmtId="0" fontId="1" fillId="0" borderId="21" xfId="2" applyFont="1" applyFill="1" applyBorder="1"/>
    <xf numFmtId="0" fontId="1" fillId="0" borderId="8" xfId="2" applyFont="1" applyFill="1" applyBorder="1"/>
    <xf numFmtId="0" fontId="1" fillId="0" borderId="0" xfId="2" applyFont="1" applyFill="1"/>
    <xf numFmtId="44" fontId="1" fillId="0" borderId="15" xfId="2" applyNumberFormat="1" applyFont="1" applyFill="1" applyBorder="1"/>
    <xf numFmtId="164" fontId="11" fillId="0" borderId="12" xfId="2" applyNumberFormat="1" applyFont="1" applyFill="1" applyBorder="1" applyAlignment="1">
      <alignment horizontal="right"/>
    </xf>
    <xf numFmtId="3" fontId="5" fillId="0" borderId="12" xfId="2" applyNumberFormat="1" applyFont="1" applyFill="1" applyBorder="1"/>
    <xf numFmtId="3" fontId="5" fillId="0" borderId="0" xfId="2" applyNumberFormat="1" applyFont="1" applyFill="1"/>
    <xf numFmtId="0" fontId="5" fillId="0" borderId="3" xfId="2" applyFont="1" applyBorder="1" applyAlignment="1">
      <alignment vertical="top"/>
    </xf>
    <xf numFmtId="0" fontId="1" fillId="0" borderId="3" xfId="2" applyFont="1" applyBorder="1" applyAlignment="1">
      <alignment vertical="top" wrapText="1"/>
    </xf>
    <xf numFmtId="164" fontId="7" fillId="0" borderId="2" xfId="2" applyNumberFormat="1" applyFont="1" applyFill="1" applyBorder="1"/>
    <xf numFmtId="0" fontId="1" fillId="0" borderId="18" xfId="2" applyFont="1" applyFill="1" applyBorder="1"/>
    <xf numFmtId="0" fontId="1" fillId="0" borderId="7" xfId="2" applyFont="1" applyFill="1" applyBorder="1"/>
    <xf numFmtId="164" fontId="2" fillId="0" borderId="0" xfId="2" applyNumberFormat="1" applyFont="1" applyFill="1"/>
    <xf numFmtId="164" fontId="5" fillId="0" borderId="35" xfId="2" applyNumberFormat="1" applyFont="1" applyBorder="1"/>
    <xf numFmtId="164" fontId="6" fillId="0" borderId="1" xfId="2" applyNumberFormat="1" applyFont="1" applyBorder="1"/>
    <xf numFmtId="165" fontId="5" fillId="0" borderId="3" xfId="2" applyNumberFormat="1" applyFont="1" applyBorder="1" applyAlignment="1">
      <alignment vertical="top" wrapText="1"/>
    </xf>
    <xf numFmtId="165" fontId="5" fillId="0" borderId="22" xfId="2" applyNumberFormat="1" applyFont="1" applyBorder="1" applyAlignment="1">
      <alignment vertical="top" wrapText="1"/>
    </xf>
    <xf numFmtId="165" fontId="5" fillId="0" borderId="3" xfId="2" applyNumberFormat="1" applyFont="1" applyBorder="1" applyAlignment="1">
      <alignment vertical="top"/>
    </xf>
    <xf numFmtId="165" fontId="20" fillId="0" borderId="16" xfId="2" applyNumberFormat="1" applyFont="1" applyBorder="1" applyAlignment="1">
      <alignment vertical="top" wrapText="1"/>
    </xf>
    <xf numFmtId="165" fontId="5" fillId="0" borderId="0" xfId="2" applyNumberFormat="1" applyFont="1" applyFill="1"/>
    <xf numFmtId="165" fontId="5" fillId="0" borderId="11" xfId="2" applyNumberFormat="1" applyFont="1" applyFill="1" applyBorder="1"/>
    <xf numFmtId="165" fontId="5" fillId="0" borderId="12" xfId="2" applyNumberFormat="1" applyFont="1" applyFill="1" applyBorder="1"/>
    <xf numFmtId="165" fontId="5" fillId="0" borderId="17" xfId="2" applyNumberFormat="1" applyFont="1" applyFill="1" applyBorder="1"/>
    <xf numFmtId="165" fontId="5" fillId="0" borderId="15" xfId="2" applyNumberFormat="1" applyFont="1" applyFill="1" applyBorder="1"/>
    <xf numFmtId="165" fontId="5" fillId="0" borderId="20" xfId="2" applyNumberFormat="1" applyFont="1" applyFill="1" applyBorder="1"/>
    <xf numFmtId="165" fontId="5" fillId="0" borderId="21" xfId="2" applyNumberFormat="1" applyFont="1" applyFill="1" applyBorder="1"/>
    <xf numFmtId="165" fontId="5" fillId="0" borderId="8" xfId="2" applyNumberFormat="1" applyFont="1" applyFill="1" applyBorder="1"/>
    <xf numFmtId="0" fontId="7" fillId="0" borderId="13" xfId="2" applyFont="1" applyFill="1" applyBorder="1"/>
    <xf numFmtId="164" fontId="21" fillId="0" borderId="0" xfId="2" applyNumberFormat="1" applyFont="1" applyFill="1" applyAlignment="1">
      <alignment horizontal="left"/>
    </xf>
    <xf numFmtId="169" fontId="5" fillId="0" borderId="21" xfId="2" applyNumberFormat="1" applyFont="1" applyFill="1" applyBorder="1"/>
    <xf numFmtId="10" fontId="5" fillId="0" borderId="21" xfId="2" applyNumberFormat="1" applyFont="1" applyFill="1" applyBorder="1"/>
    <xf numFmtId="0" fontId="1" fillId="0" borderId="0" xfId="3" applyFill="1"/>
    <xf numFmtId="0" fontId="1" fillId="0" borderId="37" xfId="3" applyFill="1" applyBorder="1"/>
    <xf numFmtId="44" fontId="1" fillId="0" borderId="1" xfId="3" applyNumberFormat="1" applyFill="1" applyBorder="1"/>
    <xf numFmtId="0" fontId="1" fillId="0" borderId="1" xfId="3" applyFill="1" applyBorder="1"/>
    <xf numFmtId="0" fontId="1" fillId="0" borderId="46" xfId="3" applyFill="1" applyBorder="1"/>
    <xf numFmtId="0" fontId="1" fillId="0" borderId="47" xfId="3" applyFill="1" applyBorder="1"/>
    <xf numFmtId="0" fontId="1" fillId="0" borderId="40" xfId="3" applyFill="1" applyBorder="1"/>
    <xf numFmtId="0" fontId="1" fillId="0" borderId="41" xfId="3" applyFill="1" applyBorder="1"/>
    <xf numFmtId="9" fontId="1" fillId="0" borderId="1" xfId="1" applyBorder="1"/>
    <xf numFmtId="44" fontId="1" fillId="0" borderId="42" xfId="3" applyNumberFormat="1" applyFill="1" applyBorder="1"/>
    <xf numFmtId="164" fontId="1" fillId="0" borderId="1" xfId="3" applyNumberFormat="1" applyFill="1" applyBorder="1"/>
    <xf numFmtId="164" fontId="1" fillId="0" borderId="38" xfId="3" applyNumberFormat="1" applyFill="1" applyBorder="1"/>
    <xf numFmtId="164" fontId="1" fillId="0" borderId="37" xfId="3" applyNumberFormat="1" applyFill="1" applyBorder="1"/>
    <xf numFmtId="164" fontId="1" fillId="0" borderId="39" xfId="3" applyNumberFormat="1" applyFill="1" applyBorder="1"/>
    <xf numFmtId="164" fontId="1" fillId="0" borderId="44" xfId="3" applyNumberFormat="1" applyFill="1" applyBorder="1"/>
    <xf numFmtId="164" fontId="1" fillId="0" borderId="42" xfId="3" applyNumberFormat="1" applyFill="1" applyBorder="1"/>
    <xf numFmtId="164" fontId="1" fillId="0" borderId="43" xfId="3" applyNumberFormat="1" applyFill="1" applyBorder="1"/>
    <xf numFmtId="164" fontId="1" fillId="0" borderId="45" xfId="3" applyNumberFormat="1" applyFill="1" applyBorder="1"/>
    <xf numFmtId="164" fontId="1" fillId="0" borderId="47" xfId="3" applyNumberFormat="1" applyFill="1" applyBorder="1"/>
    <xf numFmtId="164" fontId="1" fillId="0" borderId="48" xfId="3" applyNumberFormat="1" applyFill="1" applyBorder="1"/>
    <xf numFmtId="164" fontId="1" fillId="0" borderId="46" xfId="3" applyNumberFormat="1" applyFill="1" applyBorder="1"/>
    <xf numFmtId="164" fontId="1" fillId="0" borderId="40" xfId="3" applyNumberFormat="1" applyFill="1" applyBorder="1"/>
    <xf numFmtId="164" fontId="1" fillId="0" borderId="0" xfId="3" applyNumberFormat="1" applyFill="1"/>
    <xf numFmtId="164" fontId="1" fillId="0" borderId="41" xfId="3" applyNumberFormat="1" applyFill="1" applyBorder="1"/>
    <xf numFmtId="164" fontId="23" fillId="0" borderId="0" xfId="4" applyNumberFormat="1" applyFill="1"/>
    <xf numFmtId="0" fontId="2" fillId="0" borderId="40" xfId="3" applyFont="1" applyFill="1" applyBorder="1" applyAlignment="1">
      <alignment wrapText="1"/>
    </xf>
    <xf numFmtId="0" fontId="2" fillId="0" borderId="0" xfId="3" applyFont="1" applyFill="1" applyAlignment="1">
      <alignment wrapText="1"/>
    </xf>
    <xf numFmtId="0" fontId="2" fillId="0" borderId="41" xfId="3" applyFont="1" applyFill="1" applyBorder="1" applyAlignment="1">
      <alignment wrapText="1"/>
    </xf>
    <xf numFmtId="0" fontId="2" fillId="0" borderId="39" xfId="3" applyFont="1" applyFill="1" applyBorder="1" applyAlignment="1">
      <alignment wrapText="1"/>
    </xf>
    <xf numFmtId="3" fontId="1" fillId="0" borderId="37" xfId="3" applyNumberFormat="1" applyFill="1" applyBorder="1"/>
    <xf numFmtId="5" fontId="1" fillId="0" borderId="1" xfId="3" applyNumberFormat="1" applyFill="1" applyBorder="1"/>
    <xf numFmtId="3" fontId="1" fillId="0" borderId="1" xfId="3" applyNumberFormat="1" applyFill="1" applyBorder="1"/>
    <xf numFmtId="3" fontId="1" fillId="0" borderId="44" xfId="3" applyNumberFormat="1" applyFill="1" applyBorder="1"/>
    <xf numFmtId="3" fontId="1" fillId="0" borderId="46" xfId="3" applyNumberFormat="1" applyFill="1" applyBorder="1"/>
    <xf numFmtId="5" fontId="1" fillId="0" borderId="47" xfId="3" applyNumberFormat="1" applyFill="1" applyBorder="1"/>
    <xf numFmtId="3" fontId="1" fillId="0" borderId="40" xfId="3" applyNumberFormat="1" applyFill="1" applyBorder="1"/>
    <xf numFmtId="164" fontId="1" fillId="0" borderId="64" xfId="3" applyNumberFormat="1" applyFill="1" applyBorder="1"/>
    <xf numFmtId="9" fontId="1" fillId="0" borderId="40" xfId="6" applyFont="1" applyFill="1" applyBorder="1"/>
    <xf numFmtId="0" fontId="31" fillId="0" borderId="16" xfId="2" applyFont="1" applyBorder="1" applyAlignment="1">
      <alignment wrapText="1"/>
    </xf>
    <xf numFmtId="0" fontId="28" fillId="0" borderId="11" xfId="2" applyFont="1" applyFill="1" applyBorder="1"/>
    <xf numFmtId="0" fontId="7" fillId="0" borderId="11" xfId="2" applyFont="1" applyFill="1" applyBorder="1"/>
    <xf numFmtId="164" fontId="20" fillId="0" borderId="13" xfId="2" applyNumberFormat="1" applyFont="1" applyFill="1" applyBorder="1"/>
    <xf numFmtId="164" fontId="20" fillId="0" borderId="11" xfId="2" applyNumberFormat="1" applyFont="1" applyFill="1" applyBorder="1"/>
    <xf numFmtId="164" fontId="20" fillId="0" borderId="12" xfId="2" applyNumberFormat="1" applyFont="1" applyFill="1" applyBorder="1"/>
    <xf numFmtId="164" fontId="20" fillId="0" borderId="7" xfId="2" applyNumberFormat="1" applyFont="1" applyFill="1" applyBorder="1"/>
    <xf numFmtId="164" fontId="33" fillId="0" borderId="11" xfId="2" applyNumberFormat="1" applyFont="1" applyFill="1" applyBorder="1"/>
    <xf numFmtId="164" fontId="33" fillId="0" borderId="12" xfId="2" applyNumberFormat="1" applyFont="1" applyFill="1" applyBorder="1"/>
    <xf numFmtId="164" fontId="33" fillId="0" borderId="17" xfId="2" applyNumberFormat="1" applyFont="1" applyFill="1" applyBorder="1"/>
    <xf numFmtId="164" fontId="20" fillId="0" borderId="15" xfId="2" applyNumberFormat="1" applyFont="1" applyFill="1" applyBorder="1"/>
    <xf numFmtId="164" fontId="20" fillId="0" borderId="18" xfId="2" applyNumberFormat="1" applyFont="1" applyFill="1" applyBorder="1"/>
    <xf numFmtId="164" fontId="20" fillId="0" borderId="2" xfId="2" applyNumberFormat="1" applyFont="1" applyFill="1" applyBorder="1"/>
    <xf numFmtId="164" fontId="20" fillId="0" borderId="20" xfId="2" applyNumberFormat="1" applyFont="1" applyFill="1" applyBorder="1"/>
    <xf numFmtId="164" fontId="20" fillId="0" borderId="21" xfId="2" applyNumberFormat="1" applyFont="1" applyFill="1" applyBorder="1"/>
    <xf numFmtId="164" fontId="20" fillId="0" borderId="8" xfId="2" applyNumberFormat="1" applyFont="1" applyFill="1" applyBorder="1"/>
    <xf numFmtId="164" fontId="20" fillId="0" borderId="0" xfId="2" applyNumberFormat="1" applyFont="1" applyFill="1"/>
    <xf numFmtId="164" fontId="8" fillId="0" borderId="0" xfId="2" applyNumberFormat="1" applyFont="1" applyFill="1"/>
    <xf numFmtId="164" fontId="20" fillId="0" borderId="9" xfId="2" applyNumberFormat="1" applyFont="1" applyFill="1" applyBorder="1"/>
    <xf numFmtId="164" fontId="20" fillId="0" borderId="16" xfId="2" applyNumberFormat="1" applyFont="1" applyFill="1" applyBorder="1"/>
    <xf numFmtId="0" fontId="1" fillId="0" borderId="65" xfId="2" applyFont="1" applyFill="1" applyBorder="1"/>
    <xf numFmtId="0" fontId="1" fillId="0" borderId="68" xfId="2" applyFont="1" applyFill="1" applyBorder="1"/>
    <xf numFmtId="164" fontId="1" fillId="0" borderId="0" xfId="2" applyNumberFormat="1" applyFont="1" applyFill="1" applyAlignment="1">
      <alignment horizontal="center"/>
    </xf>
    <xf numFmtId="164" fontId="2" fillId="0" borderId="80" xfId="2" applyNumberFormat="1" applyFont="1" applyFill="1" applyBorder="1" applyAlignment="1">
      <alignment horizontal="center"/>
    </xf>
    <xf numFmtId="164" fontId="2" fillId="0" borderId="81" xfId="2" applyNumberFormat="1" applyFont="1" applyFill="1" applyBorder="1"/>
    <xf numFmtId="164" fontId="2" fillId="0" borderId="80" xfId="2" applyNumberFormat="1" applyFont="1" applyFill="1" applyBorder="1" applyAlignment="1">
      <alignment horizontal="center" wrapText="1"/>
    </xf>
    <xf numFmtId="164" fontId="2" fillId="0" borderId="83" xfId="2" applyNumberFormat="1" applyFont="1" applyFill="1" applyBorder="1" applyAlignment="1">
      <alignment horizontal="center" wrapText="1"/>
    </xf>
    <xf numFmtId="164" fontId="2" fillId="0" borderId="84" xfId="2" applyNumberFormat="1" applyFont="1" applyFill="1" applyBorder="1" applyAlignment="1">
      <alignment horizontal="center" wrapText="1"/>
    </xf>
    <xf numFmtId="164" fontId="2" fillId="0" borderId="39" xfId="2" applyNumberFormat="1" applyFont="1" applyFill="1" applyBorder="1" applyAlignment="1">
      <alignment horizontal="center" wrapText="1"/>
    </xf>
    <xf numFmtId="164" fontId="2" fillId="0" borderId="1" xfId="2" applyNumberFormat="1" applyFont="1" applyFill="1" applyBorder="1" applyAlignment="1">
      <alignment horizontal="center" wrapText="1"/>
    </xf>
    <xf numFmtId="164" fontId="2" fillId="0" borderId="70" xfId="2" applyNumberFormat="1" applyFont="1" applyFill="1" applyBorder="1" applyAlignment="1">
      <alignment horizontal="center" wrapText="1"/>
    </xf>
    <xf numFmtId="164" fontId="2" fillId="0" borderId="69" xfId="2" applyNumberFormat="1" applyFont="1" applyFill="1" applyBorder="1" applyAlignment="1">
      <alignment horizontal="center" wrapText="1"/>
    </xf>
    <xf numFmtId="164" fontId="1" fillId="0" borderId="35" xfId="2" applyNumberFormat="1" applyFont="1" applyFill="1" applyBorder="1" applyAlignment="1">
      <alignment horizontal="center" vertical="center"/>
    </xf>
    <xf numFmtId="164" fontId="1" fillId="0" borderId="22" xfId="2" applyNumberFormat="1" applyFont="1" applyFill="1" applyBorder="1" applyAlignment="1">
      <alignment vertical="center" wrapText="1"/>
    </xf>
    <xf numFmtId="167" fontId="1" fillId="0" borderId="85" xfId="2" applyNumberFormat="1" applyFont="1" applyFill="1" applyBorder="1" applyAlignment="1">
      <alignment horizontal="center" vertical="center"/>
    </xf>
    <xf numFmtId="164" fontId="1" fillId="0" borderId="34" xfId="2" applyNumberFormat="1" applyFont="1" applyFill="1" applyBorder="1" applyAlignment="1">
      <alignment horizontal="center" vertical="center"/>
    </xf>
    <xf numFmtId="164" fontId="1" fillId="0" borderId="52" xfId="2" applyNumberFormat="1" applyFont="1" applyFill="1" applyBorder="1" applyAlignment="1">
      <alignment horizontal="center" vertical="center"/>
    </xf>
    <xf numFmtId="164" fontId="1" fillId="0" borderId="86" xfId="2" applyNumberFormat="1" applyFont="1" applyFill="1" applyBorder="1" applyAlignment="1">
      <alignment horizontal="center" vertical="center"/>
    </xf>
    <xf numFmtId="167" fontId="1" fillId="0" borderId="87" xfId="2" applyNumberFormat="1" applyFont="1" applyFill="1" applyBorder="1" applyAlignment="1">
      <alignment horizontal="center" vertical="center"/>
    </xf>
    <xf numFmtId="164" fontId="1" fillId="0" borderId="88" xfId="2" applyNumberFormat="1" applyFont="1" applyFill="1" applyBorder="1" applyAlignment="1">
      <alignment horizontal="center" vertical="center"/>
    </xf>
    <xf numFmtId="167" fontId="1" fillId="0" borderId="66" xfId="2" applyNumberFormat="1" applyFont="1" applyFill="1" applyBorder="1" applyAlignment="1">
      <alignment horizontal="center" vertical="center"/>
    </xf>
    <xf numFmtId="164" fontId="1" fillId="0" borderId="89" xfId="2" applyNumberFormat="1" applyFont="1" applyFill="1" applyBorder="1" applyAlignment="1">
      <alignment horizontal="center" vertical="center"/>
    </xf>
    <xf numFmtId="164" fontId="1" fillId="0" borderId="7" xfId="2" applyNumberFormat="1" applyFont="1" applyFill="1" applyBorder="1" applyAlignment="1">
      <alignment horizontal="center" vertical="center"/>
    </xf>
    <xf numFmtId="164" fontId="1" fillId="0" borderId="3" xfId="2" applyNumberFormat="1" applyFont="1" applyFill="1" applyBorder="1" applyAlignment="1">
      <alignment vertical="center"/>
    </xf>
    <xf numFmtId="167" fontId="1" fillId="0" borderId="69" xfId="2" applyNumberFormat="1" applyFont="1" applyFill="1" applyBorder="1" applyAlignment="1">
      <alignment horizontal="center" vertical="center"/>
    </xf>
    <xf numFmtId="167" fontId="1" fillId="0" borderId="39" xfId="2" applyNumberFormat="1" applyFont="1" applyFill="1" applyBorder="1" applyAlignment="1">
      <alignment horizontal="center" vertical="center"/>
    </xf>
    <xf numFmtId="164" fontId="1" fillId="0" borderId="91" xfId="2" applyNumberFormat="1" applyFont="1" applyFill="1" applyBorder="1" applyAlignment="1">
      <alignment horizontal="center" vertical="center"/>
    </xf>
    <xf numFmtId="164" fontId="1" fillId="0" borderId="25" xfId="2" applyNumberFormat="1" applyFont="1" applyFill="1" applyBorder="1" applyAlignment="1">
      <alignment horizontal="center" vertical="center"/>
    </xf>
    <xf numFmtId="164" fontId="1" fillId="0" borderId="26" xfId="2" applyNumberFormat="1" applyFont="1" applyFill="1" applyBorder="1" applyAlignment="1">
      <alignment vertical="center"/>
    </xf>
    <xf numFmtId="167" fontId="1" fillId="0" borderId="92" xfId="2" applyNumberFormat="1" applyFont="1" applyFill="1" applyBorder="1" applyAlignment="1">
      <alignment horizontal="center" vertical="center"/>
    </xf>
    <xf numFmtId="164" fontId="1" fillId="0" borderId="93" xfId="2" applyNumberFormat="1" applyFont="1" applyFill="1" applyBorder="1" applyAlignment="1">
      <alignment horizontal="center" vertical="center"/>
    </xf>
    <xf numFmtId="167" fontId="2" fillId="0" borderId="76" xfId="2" applyNumberFormat="1" applyFont="1" applyFill="1" applyBorder="1" applyAlignment="1">
      <alignment horizontal="center" vertical="center"/>
    </xf>
    <xf numFmtId="164" fontId="2" fillId="0" borderId="77" xfId="2" applyNumberFormat="1" applyFont="1" applyFill="1" applyBorder="1" applyAlignment="1">
      <alignment horizontal="center" vertical="center"/>
    </xf>
    <xf numFmtId="164" fontId="2" fillId="0" borderId="78" xfId="2" applyNumberFormat="1" applyFont="1" applyFill="1" applyBorder="1" applyAlignment="1">
      <alignment horizontal="center" vertical="center"/>
    </xf>
    <xf numFmtId="167" fontId="2" fillId="0" borderId="94" xfId="2" applyNumberFormat="1" applyFont="1" applyFill="1" applyBorder="1" applyAlignment="1">
      <alignment horizontal="center" vertical="center"/>
    </xf>
    <xf numFmtId="167" fontId="2" fillId="0" borderId="80" xfId="2" applyNumberFormat="1" applyFont="1" applyFill="1" applyBorder="1" applyAlignment="1">
      <alignment horizontal="center" vertical="center"/>
    </xf>
    <xf numFmtId="164" fontId="2" fillId="0" borderId="91" xfId="2" applyNumberFormat="1" applyFont="1" applyFill="1" applyBorder="1" applyAlignment="1">
      <alignment horizontal="center" vertical="center"/>
    </xf>
    <xf numFmtId="0" fontId="1" fillId="0" borderId="0" xfId="2" applyFont="1" applyFill="1" applyAlignment="1">
      <alignment vertical="center"/>
    </xf>
    <xf numFmtId="0" fontId="1" fillId="0" borderId="0" xfId="2" applyFont="1" applyFill="1" applyAlignment="1">
      <alignment horizontal="center" vertical="center"/>
    </xf>
    <xf numFmtId="0" fontId="2" fillId="0" borderId="0" xfId="2" applyFont="1" applyFill="1" applyAlignment="1">
      <alignment vertical="center"/>
    </xf>
    <xf numFmtId="0" fontId="1" fillId="0" borderId="95" xfId="2" applyFont="1" applyFill="1" applyBorder="1" applyAlignment="1">
      <alignment vertical="center"/>
    </xf>
    <xf numFmtId="164" fontId="1" fillId="0" borderId="0" xfId="2" applyNumberFormat="1" applyFont="1" applyFill="1" applyAlignment="1">
      <alignment horizontal="center" vertical="center"/>
    </xf>
    <xf numFmtId="0" fontId="1" fillId="0" borderId="96" xfId="2" applyFont="1" applyFill="1" applyBorder="1" applyAlignment="1">
      <alignment vertical="center"/>
    </xf>
    <xf numFmtId="0" fontId="1" fillId="0" borderId="97" xfId="2" applyFont="1" applyFill="1" applyBorder="1" applyAlignment="1">
      <alignment horizontal="center" vertical="center"/>
    </xf>
    <xf numFmtId="0" fontId="1" fillId="0" borderId="98" xfId="2" applyFont="1" applyFill="1" applyBorder="1" applyAlignment="1">
      <alignment vertical="center"/>
    </xf>
    <xf numFmtId="164" fontId="1" fillId="0" borderId="99" xfId="2" applyNumberFormat="1" applyFont="1" applyFill="1" applyBorder="1" applyAlignment="1">
      <alignment horizontal="center" vertical="center"/>
    </xf>
    <xf numFmtId="164" fontId="1" fillId="0" borderId="67" xfId="2" applyNumberFormat="1" applyFont="1" applyFill="1" applyBorder="1" applyAlignment="1">
      <alignment horizontal="center" vertical="center"/>
    </xf>
    <xf numFmtId="0" fontId="1" fillId="0" borderId="7" xfId="2" applyFont="1" applyFill="1" applyBorder="1" applyAlignment="1">
      <alignment horizontal="center" vertical="center"/>
    </xf>
    <xf numFmtId="0" fontId="1" fillId="0" borderId="3" xfId="2" applyFont="1" applyFill="1" applyBorder="1" applyAlignment="1">
      <alignment vertical="center"/>
    </xf>
    <xf numFmtId="164" fontId="1" fillId="0" borderId="1" xfId="2" applyNumberFormat="1" applyFont="1" applyFill="1" applyBorder="1" applyAlignment="1">
      <alignment horizontal="center" vertical="center"/>
    </xf>
    <xf numFmtId="0" fontId="1" fillId="0" borderId="25" xfId="2" applyFont="1" applyFill="1" applyBorder="1" applyAlignment="1">
      <alignment horizontal="center" vertical="center"/>
    </xf>
    <xf numFmtId="0" fontId="1" fillId="0" borderId="26" xfId="2" applyFont="1" applyFill="1" applyBorder="1" applyAlignment="1">
      <alignment vertical="center"/>
    </xf>
    <xf numFmtId="167" fontId="1" fillId="0" borderId="74" xfId="2" applyNumberFormat="1" applyFont="1" applyFill="1" applyBorder="1" applyAlignment="1">
      <alignment horizontal="center" vertical="center"/>
    </xf>
    <xf numFmtId="164" fontId="1" fillId="0" borderId="100" xfId="2" applyNumberFormat="1" applyFont="1" applyFill="1" applyBorder="1" applyAlignment="1">
      <alignment horizontal="center" vertical="center"/>
    </xf>
    <xf numFmtId="164" fontId="1" fillId="0" borderId="101" xfId="2" applyNumberFormat="1" applyFont="1" applyFill="1" applyBorder="1" applyAlignment="1">
      <alignment horizontal="center" vertical="center"/>
    </xf>
    <xf numFmtId="164" fontId="1" fillId="0" borderId="102" xfId="2" applyNumberFormat="1" applyFont="1" applyFill="1" applyBorder="1" applyAlignment="1">
      <alignment horizontal="center" vertical="center"/>
    </xf>
    <xf numFmtId="167" fontId="1" fillId="0" borderId="103" xfId="2" applyNumberFormat="1" applyFont="1" applyFill="1" applyBorder="1" applyAlignment="1">
      <alignment horizontal="center" vertical="center"/>
    </xf>
    <xf numFmtId="164" fontId="1" fillId="0" borderId="104" xfId="2" applyNumberFormat="1" applyFont="1" applyFill="1" applyBorder="1" applyAlignment="1">
      <alignment horizontal="center" vertical="center"/>
    </xf>
    <xf numFmtId="0" fontId="1" fillId="0" borderId="105" xfId="2" applyFont="1" applyFill="1" applyBorder="1" applyAlignment="1">
      <alignment horizontal="center" vertical="center"/>
    </xf>
    <xf numFmtId="167" fontId="2" fillId="0" borderId="106" xfId="2" applyNumberFormat="1" applyFont="1" applyFill="1" applyBorder="1" applyAlignment="1">
      <alignment horizontal="center" vertical="center"/>
    </xf>
    <xf numFmtId="164" fontId="2" fillId="0" borderId="101" xfId="2" applyNumberFormat="1" applyFont="1" applyFill="1" applyBorder="1" applyAlignment="1">
      <alignment horizontal="center" vertical="center"/>
    </xf>
    <xf numFmtId="164" fontId="2" fillId="0" borderId="102" xfId="2" applyNumberFormat="1" applyFont="1" applyFill="1" applyBorder="1" applyAlignment="1">
      <alignment horizontal="center" vertical="center"/>
    </xf>
    <xf numFmtId="167" fontId="2" fillId="0" borderId="107" xfId="2" applyNumberFormat="1" applyFont="1" applyFill="1" applyBorder="1" applyAlignment="1">
      <alignment horizontal="center" vertical="center"/>
    </xf>
    <xf numFmtId="164" fontId="2" fillId="0" borderId="108" xfId="2" applyNumberFormat="1" applyFont="1" applyFill="1" applyBorder="1" applyAlignment="1">
      <alignment horizontal="center" vertical="center"/>
    </xf>
    <xf numFmtId="0" fontId="1" fillId="0" borderId="98" xfId="2" applyFont="1" applyFill="1" applyBorder="1" applyAlignment="1">
      <alignment vertical="center" wrapText="1"/>
    </xf>
    <xf numFmtId="0" fontId="1" fillId="0" borderId="22" xfId="2" applyFont="1" applyFill="1" applyBorder="1" applyAlignment="1">
      <alignment vertical="center" wrapText="1"/>
    </xf>
    <xf numFmtId="164" fontId="1" fillId="0" borderId="70" xfId="2" applyNumberFormat="1" applyFont="1" applyFill="1" applyBorder="1" applyAlignment="1">
      <alignment horizontal="center" vertical="center"/>
    </xf>
    <xf numFmtId="0" fontId="1" fillId="0" borderId="3" xfId="2" applyFont="1" applyFill="1" applyBorder="1" applyAlignment="1">
      <alignment vertical="center" wrapText="1"/>
    </xf>
    <xf numFmtId="0" fontId="1" fillId="0" borderId="91" xfId="2" applyFont="1" applyFill="1" applyBorder="1" applyAlignment="1">
      <alignment horizontal="center" vertical="center"/>
    </xf>
    <xf numFmtId="0" fontId="31" fillId="0" borderId="26" xfId="2" applyFont="1" applyFill="1" applyBorder="1" applyAlignment="1">
      <alignment horizontal="left" vertical="center" wrapText="1"/>
    </xf>
    <xf numFmtId="164" fontId="1" fillId="0" borderId="75" xfId="2" applyNumberFormat="1" applyFont="1" applyFill="1" applyBorder="1" applyAlignment="1">
      <alignment horizontal="center" vertical="center"/>
    </xf>
    <xf numFmtId="164" fontId="1" fillId="0" borderId="105" xfId="2" applyNumberFormat="1" applyFont="1" applyFill="1" applyBorder="1" applyAlignment="1">
      <alignment horizontal="center" vertical="center"/>
    </xf>
    <xf numFmtId="165" fontId="2" fillId="0" borderId="101" xfId="2" applyNumberFormat="1" applyFont="1" applyFill="1" applyBorder="1" applyAlignment="1">
      <alignment horizontal="center" vertical="center"/>
    </xf>
    <xf numFmtId="164" fontId="2" fillId="0" borderId="109" xfId="2" applyNumberFormat="1" applyFont="1" applyFill="1" applyBorder="1" applyAlignment="1">
      <alignment horizontal="center" vertical="center"/>
    </xf>
    <xf numFmtId="9" fontId="2" fillId="0" borderId="0" xfId="8" applyFont="1" applyFill="1" applyBorder="1" applyAlignment="1">
      <alignment horizontal="center" vertical="center"/>
    </xf>
    <xf numFmtId="0" fontId="1" fillId="0" borderId="66" xfId="2" applyFont="1" applyFill="1" applyBorder="1" applyAlignment="1">
      <alignment horizontal="center" vertical="center"/>
    </xf>
    <xf numFmtId="0" fontId="1" fillId="0" borderId="110" xfId="2" applyFont="1" applyFill="1" applyBorder="1" applyAlignment="1">
      <alignment vertical="center"/>
    </xf>
    <xf numFmtId="164" fontId="3" fillId="0" borderId="67" xfId="2" applyNumberFormat="1" applyFont="1" applyFill="1" applyBorder="1" applyAlignment="1">
      <alignment horizontal="center" vertical="center"/>
    </xf>
    <xf numFmtId="164" fontId="3" fillId="0" borderId="110" xfId="2" applyNumberFormat="1" applyFont="1" applyFill="1" applyBorder="1" applyAlignment="1">
      <alignment horizontal="center" vertical="center"/>
    </xf>
    <xf numFmtId="0" fontId="1" fillId="0" borderId="65" xfId="2" applyFont="1" applyFill="1" applyBorder="1" applyAlignment="1">
      <alignment horizontal="center" vertical="center"/>
    </xf>
    <xf numFmtId="0" fontId="1" fillId="0" borderId="69" xfId="2" applyFont="1" applyFill="1" applyBorder="1" applyAlignment="1">
      <alignment horizontal="center" vertical="center"/>
    </xf>
    <xf numFmtId="0" fontId="1" fillId="0" borderId="36" xfId="2" applyFont="1" applyFill="1" applyBorder="1" applyAlignment="1">
      <alignment vertical="center"/>
    </xf>
    <xf numFmtId="164" fontId="3" fillId="0" borderId="70" xfId="2" applyNumberFormat="1" applyFont="1" applyFill="1" applyBorder="1" applyAlignment="1">
      <alignment horizontal="center" vertical="center"/>
    </xf>
    <xf numFmtId="164" fontId="3" fillId="0" borderId="36" xfId="2" applyNumberFormat="1" applyFont="1" applyFill="1" applyBorder="1" applyAlignment="1">
      <alignment horizontal="center" vertical="center"/>
    </xf>
    <xf numFmtId="164" fontId="1" fillId="0" borderId="68" xfId="2" applyNumberFormat="1" applyFont="1" applyFill="1" applyBorder="1" applyAlignment="1">
      <alignment horizontal="center" vertical="center"/>
    </xf>
    <xf numFmtId="0" fontId="1" fillId="0" borderId="74" xfId="2" applyFont="1" applyFill="1" applyBorder="1" applyAlignment="1">
      <alignment horizontal="center" vertical="center"/>
    </xf>
    <xf numFmtId="0" fontId="1" fillId="0" borderId="111" xfId="2" applyFont="1" applyFill="1" applyBorder="1" applyAlignment="1">
      <alignment vertical="center" wrapText="1"/>
    </xf>
    <xf numFmtId="0" fontId="1" fillId="0" borderId="68" xfId="2" applyFont="1" applyFill="1" applyBorder="1" applyAlignment="1">
      <alignment horizontal="center" vertical="center"/>
    </xf>
    <xf numFmtId="165" fontId="1" fillId="0" borderId="100" xfId="2" applyNumberFormat="1" applyFont="1" applyFill="1" applyBorder="1" applyAlignment="1">
      <alignment horizontal="center" vertical="center"/>
    </xf>
    <xf numFmtId="164" fontId="1" fillId="0" borderId="111" xfId="2" applyNumberFormat="1" applyFont="1" applyFill="1" applyBorder="1" applyAlignment="1">
      <alignment horizontal="center" vertical="center"/>
    </xf>
    <xf numFmtId="164" fontId="2" fillId="0" borderId="73" xfId="2" applyNumberFormat="1" applyFont="1" applyFill="1" applyBorder="1" applyAlignment="1">
      <alignment horizontal="center" vertical="center"/>
    </xf>
    <xf numFmtId="0" fontId="1" fillId="0" borderId="0" xfId="2" applyFont="1" applyFill="1" applyAlignment="1">
      <alignment horizontal="center"/>
    </xf>
    <xf numFmtId="0" fontId="2" fillId="0" borderId="0" xfId="2" applyFont="1" applyFill="1"/>
    <xf numFmtId="167" fontId="1" fillId="0" borderId="0" xfId="2" applyNumberFormat="1" applyFont="1" applyFill="1" applyAlignment="1">
      <alignment horizontal="center"/>
    </xf>
    <xf numFmtId="165" fontId="1" fillId="0" borderId="0" xfId="2" applyNumberFormat="1" applyFont="1" applyFill="1" applyAlignment="1">
      <alignment horizontal="center"/>
    </xf>
    <xf numFmtId="0" fontId="2" fillId="0" borderId="0" xfId="2" applyFont="1" applyFill="1" applyAlignment="1">
      <alignment horizontal="center"/>
    </xf>
    <xf numFmtId="0" fontId="2" fillId="0" borderId="72" xfId="2" applyFont="1" applyFill="1" applyBorder="1"/>
    <xf numFmtId="0" fontId="2" fillId="0" borderId="65" xfId="2" applyFont="1" applyFill="1" applyBorder="1"/>
    <xf numFmtId="0" fontId="2" fillId="0" borderId="113" xfId="2" applyFont="1" applyFill="1" applyBorder="1" applyAlignment="1">
      <alignment horizontal="center"/>
    </xf>
    <xf numFmtId="0" fontId="2" fillId="0" borderId="114" xfId="2" applyFont="1" applyFill="1" applyBorder="1" applyAlignment="1">
      <alignment horizontal="center" wrapText="1"/>
    </xf>
    <xf numFmtId="0" fontId="2" fillId="0" borderId="68" xfId="2" applyFont="1" applyFill="1" applyBorder="1"/>
    <xf numFmtId="164" fontId="1" fillId="0" borderId="113" xfId="2" applyNumberFormat="1" applyFont="1" applyFill="1" applyBorder="1" applyAlignment="1">
      <alignment horizontal="center"/>
    </xf>
    <xf numFmtId="169" fontId="1" fillId="0" borderId="114" xfId="2" applyNumberFormat="1" applyFont="1" applyFill="1" applyBorder="1" applyAlignment="1">
      <alignment horizontal="center"/>
    </xf>
    <xf numFmtId="164" fontId="1" fillId="0" borderId="113" xfId="2" applyNumberFormat="1" applyFont="1" applyFill="1" applyBorder="1" applyAlignment="1">
      <alignment horizontal="center" vertical="center"/>
    </xf>
    <xf numFmtId="169" fontId="1" fillId="0" borderId="114" xfId="2" applyNumberFormat="1" applyFont="1" applyFill="1" applyBorder="1" applyAlignment="1">
      <alignment horizontal="center" vertical="center"/>
    </xf>
    <xf numFmtId="0" fontId="2" fillId="0" borderId="115" xfId="2" applyFont="1" applyFill="1" applyBorder="1"/>
    <xf numFmtId="164" fontId="1" fillId="0" borderId="116" xfId="2" applyNumberFormat="1" applyFont="1" applyFill="1" applyBorder="1" applyAlignment="1">
      <alignment horizontal="center"/>
    </xf>
    <xf numFmtId="169" fontId="1" fillId="0" borderId="117" xfId="2" applyNumberFormat="1" applyFont="1" applyFill="1" applyBorder="1" applyAlignment="1">
      <alignment horizontal="center"/>
    </xf>
    <xf numFmtId="164" fontId="2" fillId="0" borderId="118" xfId="2" applyNumberFormat="1" applyFont="1" applyFill="1" applyBorder="1" applyAlignment="1">
      <alignment horizontal="center"/>
    </xf>
    <xf numFmtId="169" fontId="2" fillId="0" borderId="119" xfId="2" applyNumberFormat="1" applyFont="1" applyFill="1" applyBorder="1" applyAlignment="1">
      <alignment horizontal="center"/>
    </xf>
    <xf numFmtId="164" fontId="2" fillId="0" borderId="0" xfId="2" applyNumberFormat="1" applyFont="1" applyFill="1" applyAlignment="1">
      <alignment horizontal="center"/>
    </xf>
    <xf numFmtId="0" fontId="2" fillId="0" borderId="0" xfId="2" applyFont="1" applyFill="1" applyAlignment="1">
      <alignment horizontal="center" wrapText="1"/>
    </xf>
    <xf numFmtId="164" fontId="1" fillId="0" borderId="120" xfId="2" applyNumberFormat="1" applyFont="1" applyFill="1" applyBorder="1" applyAlignment="1">
      <alignment horizontal="center" vertical="center"/>
    </xf>
    <xf numFmtId="164" fontId="2" fillId="0" borderId="72" xfId="2" applyNumberFormat="1" applyFont="1" applyFill="1" applyBorder="1" applyAlignment="1">
      <alignment horizontal="center" vertical="center"/>
    </xf>
    <xf numFmtId="164" fontId="2" fillId="0" borderId="75" xfId="2" applyNumberFormat="1" applyFont="1" applyFill="1" applyBorder="1" applyAlignment="1">
      <alignment horizontal="center" vertical="center"/>
    </xf>
    <xf numFmtId="0" fontId="2" fillId="0" borderId="0" xfId="2" applyFont="1" applyFill="1" applyAlignment="1">
      <alignment horizontal="left"/>
    </xf>
    <xf numFmtId="164" fontId="2" fillId="0" borderId="124" xfId="2" applyNumberFormat="1" applyFont="1" applyFill="1" applyBorder="1" applyAlignment="1">
      <alignment horizontal="center" wrapText="1"/>
    </xf>
    <xf numFmtId="164" fontId="1" fillId="0" borderId="125" xfId="2" applyNumberFormat="1" applyFont="1" applyFill="1" applyBorder="1" applyAlignment="1">
      <alignment horizontal="center" vertical="center"/>
    </xf>
    <xf numFmtId="164" fontId="2" fillId="0" borderId="123" xfId="2" applyNumberFormat="1" applyFont="1" applyFill="1" applyBorder="1" applyAlignment="1">
      <alignment horizontal="center" vertical="center"/>
    </xf>
    <xf numFmtId="164" fontId="1" fillId="0" borderId="0" xfId="2" applyNumberFormat="1" applyFont="1" applyFill="1" applyBorder="1" applyAlignment="1">
      <alignment horizontal="center" vertical="center"/>
    </xf>
    <xf numFmtId="0" fontId="1" fillId="0" borderId="0" xfId="2" applyFont="1" applyFill="1" applyBorder="1" applyAlignment="1">
      <alignment horizontal="center" vertical="center"/>
    </xf>
    <xf numFmtId="0" fontId="1" fillId="0" borderId="0" xfId="2" applyFont="1" applyFill="1" applyBorder="1" applyAlignment="1">
      <alignment vertical="center"/>
    </xf>
    <xf numFmtId="0" fontId="0" fillId="0" borderId="41" xfId="0" applyFill="1" applyBorder="1"/>
    <xf numFmtId="164" fontId="1" fillId="0" borderId="126" xfId="2" applyNumberFormat="1" applyFont="1" applyFill="1" applyBorder="1" applyAlignment="1">
      <alignment horizontal="center" vertical="center"/>
    </xf>
    <xf numFmtId="164" fontId="2" fillId="0" borderId="107" xfId="2" applyNumberFormat="1" applyFont="1" applyFill="1" applyBorder="1" applyAlignment="1">
      <alignment horizontal="center" vertical="center"/>
    </xf>
    <xf numFmtId="43" fontId="2" fillId="0" borderId="1" xfId="0" applyNumberFormat="1" applyFont="1" applyBorder="1"/>
    <xf numFmtId="0" fontId="2" fillId="0" borderId="1" xfId="0" applyFont="1" applyBorder="1" applyAlignment="1">
      <alignment horizontal="right" indent="1"/>
    </xf>
    <xf numFmtId="5" fontId="0" fillId="0" borderId="1" xfId="0" applyNumberFormat="1" applyBorder="1"/>
    <xf numFmtId="0" fontId="0" fillId="0" borderId="1" xfId="0" applyBorder="1" applyAlignment="1">
      <alignment wrapText="1"/>
    </xf>
    <xf numFmtId="0" fontId="2" fillId="0" borderId="1" xfId="0" applyFont="1" applyBorder="1" applyAlignment="1">
      <alignment horizontal="right"/>
    </xf>
    <xf numFmtId="5" fontId="2" fillId="0" borderId="1" xfId="0" applyNumberFormat="1" applyFont="1" applyBorder="1"/>
    <xf numFmtId="0" fontId="0" fillId="0" borderId="1" xfId="0" applyFill="1" applyBorder="1" applyAlignment="1">
      <alignment wrapText="1"/>
    </xf>
    <xf numFmtId="0" fontId="2" fillId="0" borderId="39" xfId="0" applyFont="1" applyBorder="1"/>
    <xf numFmtId="0" fontId="0" fillId="0" borderId="39" xfId="0" applyFill="1" applyBorder="1"/>
    <xf numFmtId="9" fontId="0" fillId="0" borderId="0" xfId="1" applyFont="1"/>
    <xf numFmtId="0" fontId="2" fillId="0" borderId="50" xfId="0" applyFont="1" applyFill="1" applyBorder="1" applyAlignment="1">
      <alignment horizontal="center"/>
    </xf>
    <xf numFmtId="0" fontId="2" fillId="0" borderId="121" xfId="0" applyFont="1" applyFill="1" applyBorder="1" applyAlignment="1">
      <alignment horizontal="center"/>
    </xf>
    <xf numFmtId="0" fontId="2" fillId="0" borderId="122" xfId="0" applyFont="1" applyFill="1" applyBorder="1" applyAlignment="1">
      <alignment horizontal="center"/>
    </xf>
    <xf numFmtId="0" fontId="0" fillId="0" borderId="127" xfId="0" applyBorder="1" applyAlignment="1">
      <alignment horizontal="center"/>
    </xf>
    <xf numFmtId="0" fontId="0" fillId="0" borderId="1" xfId="0" applyBorder="1" applyAlignment="1">
      <alignment horizontal="center"/>
    </xf>
    <xf numFmtId="0" fontId="2" fillId="2" borderId="79" xfId="2" applyFont="1" applyFill="1" applyBorder="1" applyAlignment="1">
      <alignment horizontal="center" vertical="center"/>
    </xf>
    <xf numFmtId="0" fontId="31" fillId="0" borderId="95" xfId="2" applyFont="1" applyBorder="1" applyAlignment="1">
      <alignment vertical="center"/>
    </xf>
    <xf numFmtId="0" fontId="31" fillId="0" borderId="112" xfId="2" applyFont="1" applyBorder="1" applyAlignment="1">
      <alignment vertical="center"/>
    </xf>
    <xf numFmtId="0" fontId="2" fillId="5" borderId="80" xfId="2" applyFont="1" applyFill="1" applyBorder="1" applyAlignment="1">
      <alignment horizontal="center" vertical="center"/>
    </xf>
    <xf numFmtId="0" fontId="2" fillId="5" borderId="83" xfId="2" applyFont="1" applyFill="1" applyBorder="1" applyAlignment="1">
      <alignment horizontal="center" vertical="center"/>
    </xf>
    <xf numFmtId="164" fontId="2" fillId="2" borderId="71" xfId="2" applyNumberFormat="1" applyFont="1" applyFill="1" applyBorder="1" applyAlignment="1">
      <alignment horizontal="center" vertical="center"/>
    </xf>
    <xf numFmtId="0" fontId="31" fillId="0" borderId="90" xfId="2" applyFont="1" applyBorder="1" applyAlignment="1">
      <alignment vertical="center"/>
    </xf>
    <xf numFmtId="0" fontId="31" fillId="0" borderId="82" xfId="2" applyFont="1" applyBorder="1" applyAlignment="1">
      <alignment vertical="center"/>
    </xf>
    <xf numFmtId="164" fontId="2" fillId="5" borderId="77" xfId="2" applyNumberFormat="1" applyFont="1" applyFill="1" applyBorder="1" applyAlignment="1">
      <alignment horizontal="center" vertical="center"/>
    </xf>
    <xf numFmtId="0" fontId="2" fillId="2" borderId="71" xfId="2" applyFont="1" applyFill="1" applyBorder="1" applyAlignment="1">
      <alignment horizontal="center" vertical="center"/>
    </xf>
    <xf numFmtId="0" fontId="2" fillId="5" borderId="81" xfId="2" applyFont="1" applyFill="1" applyBorder="1" applyAlignment="1">
      <alignment horizontal="center" vertical="center"/>
    </xf>
    <xf numFmtId="0" fontId="2" fillId="2" borderId="71" xfId="2" applyFont="1" applyFill="1" applyBorder="1" applyAlignment="1">
      <alignment horizontal="center" vertical="center" wrapText="1"/>
    </xf>
    <xf numFmtId="0" fontId="2" fillId="5" borderId="76" xfId="2" applyFont="1" applyFill="1" applyBorder="1" applyAlignment="1">
      <alignment horizontal="center" vertical="center"/>
    </xf>
    <xf numFmtId="0" fontId="2" fillId="5" borderId="77" xfId="2" applyFont="1" applyFill="1" applyBorder="1" applyAlignment="1">
      <alignment horizontal="center" vertical="center"/>
    </xf>
    <xf numFmtId="0" fontId="1" fillId="0" borderId="1" xfId="3" applyBorder="1" applyAlignment="1">
      <alignment horizontal="center"/>
    </xf>
    <xf numFmtId="0" fontId="2" fillId="5" borderId="50" xfId="3" applyFont="1" applyFill="1" applyBorder="1" applyAlignment="1">
      <alignment horizontal="center" vertical="center" wrapText="1"/>
    </xf>
    <xf numFmtId="0" fontId="2" fillId="5" borderId="51" xfId="3" applyFont="1" applyFill="1" applyBorder="1" applyAlignment="1">
      <alignment horizontal="center" vertical="center" wrapText="1"/>
    </xf>
    <xf numFmtId="0" fontId="2" fillId="5" borderId="52" xfId="3" applyFont="1" applyFill="1" applyBorder="1" applyAlignment="1">
      <alignment horizontal="center" vertical="center" wrapText="1"/>
    </xf>
    <xf numFmtId="0" fontId="2" fillId="5" borderId="50" xfId="3" applyFont="1" applyFill="1" applyBorder="1" applyAlignment="1">
      <alignment horizontal="center" vertical="center"/>
    </xf>
    <xf numFmtId="0" fontId="2" fillId="5" borderId="51" xfId="3" applyFont="1" applyFill="1" applyBorder="1" applyAlignment="1">
      <alignment horizontal="center" vertical="center"/>
    </xf>
    <xf numFmtId="0" fontId="2" fillId="5" borderId="52" xfId="3" applyFont="1" applyFill="1" applyBorder="1" applyAlignment="1">
      <alignment horizontal="center" vertical="center"/>
    </xf>
    <xf numFmtId="0" fontId="1" fillId="0" borderId="53" xfId="3" applyFill="1" applyBorder="1" applyAlignment="1">
      <alignment horizontal="center" vertical="center"/>
    </xf>
    <xf numFmtId="0" fontId="1" fillId="0" borderId="54" xfId="3" applyFill="1" applyBorder="1" applyAlignment="1">
      <alignment horizontal="center" vertical="center"/>
    </xf>
    <xf numFmtId="0" fontId="1" fillId="0" borderId="55" xfId="3" applyFill="1" applyBorder="1" applyAlignment="1">
      <alignment horizontal="center" vertical="center"/>
    </xf>
    <xf numFmtId="0" fontId="1" fillId="0" borderId="40" xfId="3" applyFill="1" applyBorder="1" applyAlignment="1">
      <alignment horizontal="center" vertical="center"/>
    </xf>
    <xf numFmtId="0" fontId="1" fillId="0" borderId="0" xfId="3" applyFill="1" applyAlignment="1">
      <alignment horizontal="center" vertical="center"/>
    </xf>
    <xf numFmtId="0" fontId="1" fillId="0" borderId="57" xfId="3" applyFill="1" applyBorder="1" applyAlignment="1">
      <alignment horizontal="center" vertical="center"/>
    </xf>
    <xf numFmtId="0" fontId="1" fillId="0" borderId="61" xfId="3" applyFill="1" applyBorder="1" applyAlignment="1">
      <alignment horizontal="center" vertical="center"/>
    </xf>
    <xf numFmtId="0" fontId="1" fillId="0" borderId="62" xfId="3" applyFill="1" applyBorder="1" applyAlignment="1">
      <alignment horizontal="center" vertical="center"/>
    </xf>
    <xf numFmtId="0" fontId="1" fillId="0" borderId="59" xfId="3" applyFill="1" applyBorder="1" applyAlignment="1">
      <alignment horizontal="center" vertical="center"/>
    </xf>
    <xf numFmtId="0" fontId="1" fillId="0" borderId="56" xfId="3" applyFill="1" applyBorder="1" applyAlignment="1">
      <alignment horizontal="center" vertical="center"/>
    </xf>
    <xf numFmtId="0" fontId="1" fillId="0" borderId="58" xfId="3" applyFill="1" applyBorder="1" applyAlignment="1">
      <alignment horizontal="center" vertical="center"/>
    </xf>
    <xf numFmtId="0" fontId="1" fillId="0" borderId="63" xfId="3" applyFill="1" applyBorder="1" applyAlignment="1">
      <alignment horizontal="center" vertical="center"/>
    </xf>
    <xf numFmtId="0" fontId="2" fillId="5" borderId="1" xfId="3" applyFont="1" applyFill="1" applyBorder="1" applyAlignment="1">
      <alignment horizontal="center" vertical="center"/>
    </xf>
    <xf numFmtId="0" fontId="2" fillId="0" borderId="37" xfId="3" applyFont="1" applyBorder="1" applyAlignment="1">
      <alignment horizontal="center"/>
    </xf>
    <xf numFmtId="0" fontId="2" fillId="0" borderId="1" xfId="3" applyFont="1" applyBorder="1" applyAlignment="1">
      <alignment horizontal="center"/>
    </xf>
    <xf numFmtId="0" fontId="2" fillId="0" borderId="38" xfId="3" applyFont="1" applyBorder="1" applyAlignment="1">
      <alignment horizontal="center"/>
    </xf>
    <xf numFmtId="164" fontId="1" fillId="0" borderId="56" xfId="3" applyNumberFormat="1" applyFill="1" applyBorder="1" applyAlignment="1">
      <alignment horizontal="center" vertical="center"/>
    </xf>
    <xf numFmtId="164" fontId="1" fillId="0" borderId="54" xfId="3" applyNumberFormat="1" applyFill="1" applyBorder="1" applyAlignment="1">
      <alignment horizontal="center" vertical="center"/>
    </xf>
    <xf numFmtId="164" fontId="1" fillId="0" borderId="55" xfId="3" applyNumberFormat="1" applyFill="1" applyBorder="1" applyAlignment="1">
      <alignment horizontal="center" vertical="center"/>
    </xf>
    <xf numFmtId="164" fontId="1" fillId="0" borderId="58" xfId="3" applyNumberFormat="1" applyFill="1" applyBorder="1" applyAlignment="1">
      <alignment horizontal="center" vertical="center"/>
    </xf>
    <xf numFmtId="164" fontId="1" fillId="0" borderId="0" xfId="3" applyNumberFormat="1" applyFill="1" applyAlignment="1">
      <alignment horizontal="center" vertical="center"/>
    </xf>
    <xf numFmtId="164" fontId="1" fillId="0" borderId="57" xfId="3" applyNumberFormat="1" applyFill="1" applyBorder="1" applyAlignment="1">
      <alignment horizontal="center" vertical="center"/>
    </xf>
    <xf numFmtId="164" fontId="1" fillId="0" borderId="63" xfId="3" applyNumberFormat="1" applyFill="1" applyBorder="1" applyAlignment="1">
      <alignment horizontal="center" vertical="center"/>
    </xf>
    <xf numFmtId="164" fontId="1" fillId="0" borderId="62" xfId="3" applyNumberFormat="1" applyFill="1" applyBorder="1" applyAlignment="1">
      <alignment horizontal="center" vertical="center"/>
    </xf>
    <xf numFmtId="164" fontId="1" fillId="0" borderId="59" xfId="3" applyNumberFormat="1" applyFill="1" applyBorder="1" applyAlignment="1">
      <alignment horizontal="center" vertical="center"/>
    </xf>
    <xf numFmtId="164" fontId="1" fillId="0" borderId="53" xfId="3" applyNumberFormat="1" applyFill="1" applyBorder="1" applyAlignment="1">
      <alignment horizontal="center" vertical="center"/>
    </xf>
    <xf numFmtId="164" fontId="1" fillId="0" borderId="40" xfId="3" applyNumberFormat="1" applyFill="1" applyBorder="1" applyAlignment="1">
      <alignment horizontal="center" vertical="center"/>
    </xf>
    <xf numFmtId="164" fontId="1" fillId="0" borderId="61" xfId="3" applyNumberFormat="1" applyFill="1" applyBorder="1" applyAlignment="1">
      <alignment horizontal="center" vertical="center"/>
    </xf>
    <xf numFmtId="0" fontId="5" fillId="0" borderId="3" xfId="2" applyFont="1" applyBorder="1" applyAlignment="1">
      <alignment horizontal="center"/>
    </xf>
    <xf numFmtId="0" fontId="8" fillId="0" borderId="7" xfId="2" applyFont="1" applyBorder="1" applyAlignment="1"/>
    <xf numFmtId="0" fontId="6" fillId="2" borderId="10" xfId="2" applyFont="1" applyFill="1" applyBorder="1" applyAlignment="1">
      <alignment horizontal="center" vertical="center"/>
    </xf>
    <xf numFmtId="0" fontId="8" fillId="0" borderId="14" xfId="2" applyFont="1" applyBorder="1" applyAlignment="1"/>
    <xf numFmtId="0" fontId="8" fillId="0" borderId="19" xfId="2" applyFont="1" applyBorder="1" applyAlignment="1"/>
    <xf numFmtId="0" fontId="6" fillId="2" borderId="10" xfId="2" applyFont="1" applyFill="1" applyBorder="1" applyAlignment="1">
      <alignment horizontal="center" vertical="center" wrapText="1"/>
    </xf>
    <xf numFmtId="0" fontId="5" fillId="0" borderId="23" xfId="2" applyFont="1" applyFill="1" applyBorder="1" applyAlignment="1">
      <alignment horizontal="center" vertical="center"/>
    </xf>
    <xf numFmtId="0" fontId="8" fillId="0" borderId="24" xfId="2" applyFont="1" applyFill="1" applyBorder="1" applyAlignment="1"/>
    <xf numFmtId="0" fontId="8" fillId="0" borderId="25" xfId="2" applyFont="1" applyFill="1" applyBorder="1" applyAlignment="1"/>
    <xf numFmtId="0" fontId="8" fillId="0" borderId="8" xfId="2" applyFont="1" applyFill="1" applyBorder="1" applyAlignment="1"/>
    <xf numFmtId="0" fontId="4" fillId="0" borderId="0" xfId="2" applyFill="1" applyAlignment="1"/>
    <xf numFmtId="0" fontId="8" fillId="0" borderId="27" xfId="2" applyFont="1" applyFill="1" applyBorder="1" applyAlignment="1"/>
    <xf numFmtId="0" fontId="8" fillId="0" borderId="31" xfId="2" applyFont="1" applyFill="1" applyBorder="1" applyAlignment="1"/>
    <xf numFmtId="0" fontId="8" fillId="0" borderId="32" xfId="2" applyFont="1" applyFill="1" applyBorder="1" applyAlignment="1"/>
    <xf numFmtId="0" fontId="8" fillId="0" borderId="29" xfId="2" applyFont="1" applyFill="1" applyBorder="1" applyAlignment="1"/>
    <xf numFmtId="164" fontId="20" fillId="0" borderId="26" xfId="2" applyNumberFormat="1" applyFont="1" applyFill="1" applyBorder="1" applyAlignment="1">
      <alignment horizontal="center" vertical="center"/>
    </xf>
    <xf numFmtId="164" fontId="8" fillId="0" borderId="24" xfId="2" applyNumberFormat="1" applyFont="1" applyFill="1" applyBorder="1" applyAlignment="1"/>
    <xf numFmtId="164" fontId="8" fillId="0" borderId="25" xfId="2" applyNumberFormat="1" applyFont="1" applyFill="1" applyBorder="1" applyAlignment="1"/>
    <xf numFmtId="164" fontId="8" fillId="0" borderId="28" xfId="2" applyNumberFormat="1" applyFont="1" applyFill="1" applyBorder="1" applyAlignment="1"/>
    <xf numFmtId="164" fontId="8" fillId="0" borderId="0" xfId="2" applyNumberFormat="1" applyFont="1" applyFill="1" applyAlignment="1"/>
    <xf numFmtId="164" fontId="8" fillId="0" borderId="27" xfId="2" applyNumberFormat="1" applyFont="1" applyFill="1" applyBorder="1" applyAlignment="1"/>
    <xf numFmtId="164" fontId="8" fillId="0" borderId="33" xfId="2" applyNumberFormat="1" applyFont="1" applyFill="1" applyBorder="1" applyAlignment="1"/>
    <xf numFmtId="164" fontId="8" fillId="0" borderId="32" xfId="2" applyNumberFormat="1" applyFont="1" applyFill="1" applyBorder="1" applyAlignment="1"/>
    <xf numFmtId="164" fontId="8" fillId="0" borderId="29" xfId="2" applyNumberFormat="1" applyFont="1" applyFill="1" applyBorder="1" applyAlignment="1"/>
    <xf numFmtId="164" fontId="20" fillId="0" borderId="23" xfId="2" applyNumberFormat="1" applyFont="1" applyFill="1" applyBorder="1" applyAlignment="1">
      <alignment horizontal="center" vertical="center"/>
    </xf>
    <xf numFmtId="164" fontId="8" fillId="0" borderId="8" xfId="2" applyNumberFormat="1" applyFont="1" applyFill="1" applyBorder="1" applyAlignment="1"/>
    <xf numFmtId="164" fontId="8" fillId="0" borderId="31" xfId="2" applyNumberFormat="1" applyFont="1" applyFill="1" applyBorder="1" applyAlignment="1"/>
    <xf numFmtId="0" fontId="6" fillId="0" borderId="4" xfId="2" applyFont="1" applyBorder="1" applyAlignment="1">
      <alignment horizontal="center"/>
    </xf>
    <xf numFmtId="0" fontId="8" fillId="0" borderId="5" xfId="2" applyFont="1" applyBorder="1" applyAlignment="1"/>
    <xf numFmtId="0" fontId="8" fillId="0" borderId="6" xfId="2" applyFont="1" applyBorder="1" applyAlignment="1"/>
    <xf numFmtId="167" fontId="2" fillId="0" borderId="76" xfId="2" applyNumberFormat="1" applyFont="1" applyFill="1" applyBorder="1" applyAlignment="1">
      <alignment horizontal="center"/>
    </xf>
    <xf numFmtId="167" fontId="2" fillId="0" borderId="78" xfId="2" applyNumberFormat="1" applyFont="1" applyFill="1" applyBorder="1" applyAlignment="1">
      <alignment horizontal="center"/>
    </xf>
    <xf numFmtId="0" fontId="1" fillId="0" borderId="66" xfId="2" applyFont="1" applyFill="1" applyBorder="1" applyAlignment="1">
      <alignment horizontal="center" vertical="center"/>
    </xf>
    <xf numFmtId="0" fontId="31" fillId="0" borderId="99" xfId="2" applyFont="1" applyFill="1" applyBorder="1" applyAlignment="1">
      <alignment horizontal="center" vertical="center"/>
    </xf>
    <xf numFmtId="0" fontId="31" fillId="0" borderId="69" xfId="2" applyFont="1" applyFill="1" applyBorder="1" applyAlignment="1">
      <alignment horizontal="center" vertical="center"/>
    </xf>
    <xf numFmtId="0" fontId="1" fillId="0" borderId="1" xfId="2" applyFont="1" applyFill="1" applyBorder="1" applyAlignment="1">
      <alignment horizontal="center" vertical="center"/>
    </xf>
    <xf numFmtId="0" fontId="31" fillId="0" borderId="1" xfId="2" applyFont="1" applyFill="1" applyBorder="1" applyAlignment="1">
      <alignment horizontal="center" vertical="center"/>
    </xf>
    <xf numFmtId="0" fontId="31" fillId="0" borderId="99" xfId="2" applyFont="1" applyFill="1" applyBorder="1" applyAlignment="1">
      <alignment vertical="center"/>
    </xf>
    <xf numFmtId="0" fontId="31" fillId="0" borderId="69" xfId="2" applyFont="1" applyFill="1" applyBorder="1" applyAlignment="1">
      <alignment vertical="center"/>
    </xf>
    <xf numFmtId="0" fontId="1" fillId="0" borderId="1" xfId="2" applyFont="1" applyFill="1" applyBorder="1" applyAlignment="1">
      <alignment vertical="center"/>
    </xf>
    <xf numFmtId="0" fontId="31" fillId="0" borderId="1" xfId="2" applyFont="1" applyFill="1" applyBorder="1" applyAlignment="1">
      <alignment vertical="center"/>
    </xf>
    <xf numFmtId="0" fontId="1" fillId="0" borderId="87" xfId="2" applyFont="1" applyFill="1" applyBorder="1" applyAlignment="1">
      <alignment horizontal="center" vertical="center"/>
    </xf>
    <xf numFmtId="0" fontId="31" fillId="0" borderId="39" xfId="2" applyFont="1" applyFill="1" applyBorder="1" applyAlignment="1">
      <alignment vertical="center"/>
    </xf>
    <xf numFmtId="0" fontId="2" fillId="0" borderId="79" xfId="2" applyFont="1" applyFill="1" applyBorder="1" applyAlignment="1">
      <alignment horizontal="center" vertical="center"/>
    </xf>
    <xf numFmtId="0" fontId="31" fillId="0" borderId="95" xfId="2" applyFont="1" applyFill="1" applyBorder="1" applyAlignment="1">
      <alignment vertical="center"/>
    </xf>
    <xf numFmtId="0" fontId="31" fillId="0" borderId="112" xfId="2" applyFont="1" applyFill="1" applyBorder="1" applyAlignment="1">
      <alignment vertical="center"/>
    </xf>
    <xf numFmtId="164" fontId="2" fillId="0" borderId="71" xfId="2" applyNumberFormat="1" applyFont="1" applyFill="1" applyBorder="1" applyAlignment="1">
      <alignment horizontal="center" vertical="center"/>
    </xf>
    <xf numFmtId="0" fontId="31" fillId="0" borderId="90" xfId="2" applyFont="1" applyFill="1" applyBorder="1" applyAlignment="1">
      <alignment vertical="center"/>
    </xf>
    <xf numFmtId="0" fontId="31" fillId="0" borderId="82" xfId="2" applyFont="1" applyFill="1" applyBorder="1" applyAlignment="1">
      <alignment vertical="center"/>
    </xf>
    <xf numFmtId="164" fontId="2" fillId="0" borderId="77" xfId="2" applyNumberFormat="1" applyFont="1" applyFill="1" applyBorder="1" applyAlignment="1">
      <alignment horizontal="center" vertical="center"/>
    </xf>
    <xf numFmtId="0" fontId="2" fillId="0" borderId="71" xfId="2" applyFont="1" applyFill="1" applyBorder="1" applyAlignment="1">
      <alignment horizontal="center" vertical="center"/>
    </xf>
    <xf numFmtId="0" fontId="2" fillId="0" borderId="80" xfId="2" applyFont="1" applyFill="1" applyBorder="1" applyAlignment="1">
      <alignment horizontal="center" vertical="center"/>
    </xf>
    <xf numFmtId="0" fontId="2" fillId="0" borderId="81" xfId="2" applyFont="1" applyFill="1" applyBorder="1" applyAlignment="1">
      <alignment horizontal="center" vertical="center"/>
    </xf>
    <xf numFmtId="0" fontId="2" fillId="0" borderId="83" xfId="2" applyFont="1" applyFill="1" applyBorder="1" applyAlignment="1">
      <alignment horizontal="center" vertical="center"/>
    </xf>
    <xf numFmtId="0" fontId="2" fillId="0" borderId="76" xfId="2" applyFont="1" applyFill="1" applyBorder="1" applyAlignment="1">
      <alignment horizontal="center"/>
    </xf>
    <xf numFmtId="0" fontId="31" fillId="0" borderId="77" xfId="2" applyFont="1" applyFill="1" applyBorder="1" applyAlignment="1"/>
    <xf numFmtId="0" fontId="31" fillId="0" borderId="78" xfId="2" applyFont="1" applyFill="1" applyBorder="1" applyAlignment="1"/>
    <xf numFmtId="164" fontId="2" fillId="0" borderId="71" xfId="2" applyNumberFormat="1" applyFont="1" applyFill="1" applyBorder="1" applyAlignment="1">
      <alignment horizontal="center" wrapText="1"/>
    </xf>
    <xf numFmtId="164" fontId="2" fillId="0" borderId="82" xfId="2" applyNumberFormat="1" applyFont="1" applyFill="1" applyBorder="1" applyAlignment="1">
      <alignment horizontal="center" wrapText="1"/>
    </xf>
    <xf numFmtId="0" fontId="2" fillId="0" borderId="71" xfId="2" applyFont="1" applyFill="1" applyBorder="1" applyAlignment="1">
      <alignment horizontal="center" vertical="center" wrapText="1"/>
    </xf>
    <xf numFmtId="0" fontId="2" fillId="0" borderId="76" xfId="2" applyFont="1" applyFill="1" applyBorder="1" applyAlignment="1">
      <alignment horizontal="center" vertical="center"/>
    </xf>
    <xf numFmtId="0" fontId="2" fillId="0" borderId="77" xfId="2" applyFont="1" applyFill="1" applyBorder="1" applyAlignment="1">
      <alignment horizontal="center" vertical="center"/>
    </xf>
    <xf numFmtId="0" fontId="1" fillId="0" borderId="66" xfId="2" applyFont="1" applyFill="1" applyBorder="1" applyAlignment="1">
      <alignment horizontal="center"/>
    </xf>
    <xf numFmtId="0" fontId="1" fillId="0" borderId="67" xfId="2" applyFont="1" applyFill="1" applyBorder="1" applyAlignment="1">
      <alignment horizontal="center"/>
    </xf>
    <xf numFmtId="0" fontId="1" fillId="0" borderId="69" xfId="2" applyFont="1" applyFill="1" applyBorder="1" applyAlignment="1">
      <alignment horizontal="center"/>
    </xf>
    <xf numFmtId="0" fontId="1" fillId="0" borderId="70" xfId="2" applyFont="1" applyFill="1" applyBorder="1" applyAlignment="1">
      <alignment horizontal="center"/>
    </xf>
    <xf numFmtId="0" fontId="1" fillId="0" borderId="0" xfId="2" applyFont="1" applyAlignment="1">
      <alignment horizontal="left" wrapText="1"/>
    </xf>
    <xf numFmtId="0" fontId="1" fillId="0" borderId="66" xfId="2" applyFont="1" applyFill="1" applyBorder="1" applyAlignment="1">
      <alignment horizontal="center" wrapText="1"/>
    </xf>
    <xf numFmtId="0" fontId="1" fillId="0" borderId="67" xfId="2" applyFont="1" applyFill="1" applyBorder="1" applyAlignment="1">
      <alignment horizontal="center" wrapText="1"/>
    </xf>
    <xf numFmtId="0" fontId="31" fillId="0" borderId="123" xfId="2" applyFont="1" applyFill="1" applyBorder="1" applyAlignment="1"/>
    <xf numFmtId="0" fontId="2" fillId="0" borderId="77" xfId="2" applyFont="1" applyFill="1" applyBorder="1" applyAlignment="1">
      <alignment horizontal="center"/>
    </xf>
    <xf numFmtId="164" fontId="1" fillId="0" borderId="26" xfId="2" applyNumberFormat="1" applyFont="1" applyFill="1" applyBorder="1" applyAlignment="1">
      <alignment horizontal="center" vertical="center"/>
    </xf>
    <xf numFmtId="164" fontId="31" fillId="0" borderId="24" xfId="2" applyNumberFormat="1" applyFont="1" applyFill="1" applyBorder="1" applyAlignment="1"/>
    <xf numFmtId="164" fontId="31" fillId="0" borderId="25" xfId="2" applyNumberFormat="1" applyFont="1" applyFill="1" applyBorder="1" applyAlignment="1"/>
    <xf numFmtId="164" fontId="31" fillId="0" borderId="28" xfId="2" applyNumberFormat="1" applyFont="1" applyFill="1" applyBorder="1" applyAlignment="1"/>
    <xf numFmtId="164" fontId="1" fillId="0" borderId="0" xfId="2" applyNumberFormat="1" applyFont="1" applyFill="1" applyAlignment="1"/>
    <xf numFmtId="164" fontId="31" fillId="0" borderId="27" xfId="2" applyNumberFormat="1" applyFont="1" applyFill="1" applyBorder="1" applyAlignment="1"/>
    <xf numFmtId="164" fontId="31" fillId="0" borderId="33" xfId="2" applyNumberFormat="1" applyFont="1" applyFill="1" applyBorder="1" applyAlignment="1"/>
    <xf numFmtId="164" fontId="31" fillId="0" borderId="32" xfId="2" applyNumberFormat="1" applyFont="1" applyFill="1" applyBorder="1" applyAlignment="1"/>
    <xf numFmtId="164" fontId="31" fillId="0" borderId="29" xfId="2" applyNumberFormat="1" applyFont="1" applyFill="1" applyBorder="1" applyAlignment="1"/>
    <xf numFmtId="164" fontId="1" fillId="0" borderId="23" xfId="2" applyNumberFormat="1" applyFont="1" applyFill="1" applyBorder="1" applyAlignment="1">
      <alignment horizontal="center" vertical="center"/>
    </xf>
    <xf numFmtId="164" fontId="31" fillId="0" borderId="8" xfId="2" applyNumberFormat="1" applyFont="1" applyFill="1" applyBorder="1" applyAlignment="1"/>
    <xf numFmtId="164" fontId="31" fillId="0" borderId="31" xfId="2" applyNumberFormat="1" applyFont="1" applyFill="1" applyBorder="1" applyAlignment="1"/>
    <xf numFmtId="0" fontId="5" fillId="0" borderId="26" xfId="2" applyFont="1" applyFill="1" applyBorder="1" applyAlignment="1">
      <alignment horizontal="center" vertical="center"/>
    </xf>
    <xf numFmtId="0" fontId="8" fillId="0" borderId="28" xfId="2" applyFont="1" applyFill="1" applyBorder="1" applyAlignment="1"/>
    <xf numFmtId="0" fontId="8" fillId="0" borderId="33" xfId="2" applyFont="1" applyFill="1" applyBorder="1" applyAlignment="1"/>
    <xf numFmtId="164" fontId="5" fillId="0" borderId="26" xfId="2" applyNumberFormat="1" applyFont="1" applyFill="1" applyBorder="1" applyAlignment="1">
      <alignment horizontal="center" vertical="center"/>
    </xf>
    <xf numFmtId="164" fontId="4" fillId="0" borderId="0" xfId="2" applyNumberFormat="1" applyFill="1" applyAlignment="1"/>
    <xf numFmtId="164" fontId="5" fillId="0" borderId="23" xfId="2" applyNumberFormat="1" applyFont="1" applyFill="1" applyBorder="1" applyAlignment="1">
      <alignment horizontal="center" vertical="center"/>
    </xf>
    <xf numFmtId="165" fontId="5" fillId="0" borderId="3" xfId="2" applyNumberFormat="1" applyFont="1" applyBorder="1" applyAlignment="1">
      <alignment horizontal="center"/>
    </xf>
    <xf numFmtId="165" fontId="6" fillId="2" borderId="10" xfId="2" applyNumberFormat="1" applyFont="1" applyFill="1" applyBorder="1" applyAlignment="1">
      <alignment horizontal="center" vertical="center"/>
    </xf>
    <xf numFmtId="165" fontId="6" fillId="2" borderId="10" xfId="2" applyNumberFormat="1" applyFont="1" applyFill="1" applyBorder="1" applyAlignment="1">
      <alignment horizontal="center" vertical="center" wrapText="1"/>
    </xf>
    <xf numFmtId="165" fontId="5" fillId="0" borderId="23" xfId="2" applyNumberFormat="1" applyFont="1" applyFill="1" applyBorder="1" applyAlignment="1">
      <alignment horizontal="center" vertical="center"/>
    </xf>
    <xf numFmtId="165" fontId="5" fillId="0" borderId="26" xfId="2" applyNumberFormat="1" applyFont="1" applyFill="1" applyBorder="1" applyAlignment="1">
      <alignment horizontal="center" vertical="center"/>
    </xf>
    <xf numFmtId="1" fontId="6" fillId="0" borderId="4" xfId="2" applyNumberFormat="1" applyFont="1" applyBorder="1" applyAlignment="1">
      <alignment horizontal="center"/>
    </xf>
    <xf numFmtId="1" fontId="8" fillId="0" borderId="5" xfId="2" applyNumberFormat="1" applyFont="1" applyBorder="1" applyAlignment="1"/>
    <xf numFmtId="1" fontId="8" fillId="0" borderId="6" xfId="2" applyNumberFormat="1" applyFont="1" applyBorder="1" applyAlignment="1"/>
    <xf numFmtId="164" fontId="6" fillId="2" borderId="10" xfId="2" applyNumberFormat="1" applyFont="1" applyFill="1" applyBorder="1" applyAlignment="1">
      <alignment horizontal="center" vertical="center"/>
    </xf>
    <xf numFmtId="0" fontId="1" fillId="0" borderId="26" xfId="2" applyFont="1" applyFill="1" applyBorder="1" applyAlignment="1">
      <alignment horizontal="center" vertical="center"/>
    </xf>
    <xf numFmtId="0" fontId="31" fillId="0" borderId="24" xfId="2" applyFont="1" applyFill="1" applyBorder="1" applyAlignment="1"/>
    <xf numFmtId="0" fontId="31" fillId="0" borderId="25" xfId="2" applyFont="1" applyFill="1" applyBorder="1" applyAlignment="1"/>
    <xf numFmtId="0" fontId="31" fillId="0" borderId="28" xfId="2" applyFont="1" applyFill="1" applyBorder="1" applyAlignment="1"/>
    <xf numFmtId="0" fontId="1" fillId="0" borderId="0" xfId="2" applyFont="1" applyFill="1" applyAlignment="1"/>
    <xf numFmtId="0" fontId="31" fillId="0" borderId="27" xfId="2" applyFont="1" applyFill="1" applyBorder="1" applyAlignment="1"/>
    <xf numFmtId="0" fontId="31" fillId="0" borderId="33" xfId="2" applyFont="1" applyFill="1" applyBorder="1" applyAlignment="1"/>
    <xf numFmtId="0" fontId="31" fillId="0" borderId="32" xfId="2" applyFont="1" applyFill="1" applyBorder="1" applyAlignment="1"/>
    <xf numFmtId="0" fontId="31" fillId="0" borderId="29" xfId="2" applyFont="1" applyFill="1" applyBorder="1" applyAlignment="1"/>
    <xf numFmtId="0" fontId="1" fillId="0" borderId="23" xfId="2" applyFont="1" applyFill="1" applyBorder="1" applyAlignment="1">
      <alignment horizontal="center" vertical="center"/>
    </xf>
    <xf numFmtId="0" fontId="31" fillId="0" borderId="8" xfId="2" applyFont="1" applyFill="1" applyBorder="1" applyAlignment="1"/>
    <xf numFmtId="0" fontId="31" fillId="0" borderId="31" xfId="2" applyFont="1" applyFill="1" applyBorder="1" applyAlignment="1"/>
    <xf numFmtId="0" fontId="16" fillId="0" borderId="0" xfId="0" applyFont="1" applyAlignment="1"/>
    <xf numFmtId="0" fontId="0" fillId="0" borderId="0" xfId="0" applyAlignment="1"/>
    <xf numFmtId="0" fontId="19" fillId="0" borderId="0" xfId="0" applyFont="1" applyAlignment="1">
      <alignment wrapText="1"/>
    </xf>
    <xf numFmtId="0" fontId="13" fillId="0" borderId="3" xfId="0" applyFont="1" applyBorder="1" applyAlignment="1">
      <alignment horizontal="right"/>
    </xf>
    <xf numFmtId="0" fontId="8" fillId="0" borderId="5" xfId="0" applyFont="1" applyBorder="1" applyAlignment="1"/>
    <xf numFmtId="0" fontId="8" fillId="0" borderId="7" xfId="0" applyFont="1" applyBorder="1" applyAlignment="1"/>
    <xf numFmtId="0" fontId="16" fillId="0" borderId="3" xfId="0" applyFont="1" applyBorder="1" applyAlignment="1"/>
    <xf numFmtId="9" fontId="19" fillId="0" borderId="10" xfId="0" applyNumberFormat="1" applyFont="1" applyBorder="1" applyAlignment="1">
      <alignment horizontal="center" vertical="center"/>
    </xf>
    <xf numFmtId="0" fontId="8" fillId="0" borderId="19" xfId="0" applyFont="1" applyBorder="1" applyAlignment="1"/>
    <xf numFmtId="0" fontId="19" fillId="0" borderId="26" xfId="0" applyFont="1" applyBorder="1" applyAlignment="1">
      <alignment vertical="center"/>
    </xf>
    <xf numFmtId="0" fontId="8" fillId="0" borderId="24" xfId="0" applyFont="1" applyBorder="1" applyAlignment="1"/>
    <xf numFmtId="0" fontId="8" fillId="0" borderId="25" xfId="0" applyFont="1" applyBorder="1" applyAlignment="1"/>
    <xf numFmtId="0" fontId="8" fillId="0" borderId="22" xfId="0" applyFont="1" applyBorder="1" applyAlignment="1"/>
    <xf numFmtId="0" fontId="8" fillId="0" borderId="34" xfId="0" applyFont="1" applyBorder="1" applyAlignment="1"/>
    <xf numFmtId="0" fontId="8" fillId="0" borderId="35" xfId="0" applyFont="1" applyBorder="1" applyAlignment="1"/>
    <xf numFmtId="9" fontId="11" fillId="0" borderId="10" xfId="0" applyNumberFormat="1" applyFont="1" applyBorder="1" applyAlignment="1">
      <alignment horizontal="center" vertical="center"/>
    </xf>
    <xf numFmtId="0" fontId="8" fillId="0" borderId="14" xfId="0" applyFont="1" applyBorder="1" applyAlignment="1"/>
    <xf numFmtId="0" fontId="19" fillId="0" borderId="26" xfId="0" applyFont="1" applyBorder="1" applyAlignment="1">
      <alignment vertical="center" wrapText="1"/>
    </xf>
    <xf numFmtId="0" fontId="8" fillId="0" borderId="28" xfId="0" applyFont="1" applyBorder="1" applyAlignment="1"/>
    <xf numFmtId="0" fontId="8" fillId="0" borderId="27" xfId="0" applyFont="1" applyBorder="1" applyAlignment="1"/>
    <xf numFmtId="0" fontId="31" fillId="0" borderId="26" xfId="2" applyFont="1" applyFill="1" applyBorder="1" applyAlignment="1">
      <alignment horizontal="center" vertical="center"/>
    </xf>
    <xf numFmtId="0" fontId="31" fillId="0" borderId="0" xfId="2" applyFont="1" applyFill="1" applyAlignment="1"/>
    <xf numFmtId="0" fontId="31" fillId="0" borderId="23" xfId="2" applyFont="1" applyFill="1" applyBorder="1" applyAlignment="1">
      <alignment horizontal="center" vertical="center"/>
    </xf>
    <xf numFmtId="0" fontId="6" fillId="0" borderId="4" xfId="2" applyFont="1" applyFill="1" applyBorder="1" applyAlignment="1">
      <alignment horizontal="center"/>
    </xf>
    <xf numFmtId="0" fontId="8" fillId="0" borderId="5" xfId="2" applyFont="1" applyFill="1" applyBorder="1" applyAlignment="1"/>
    <xf numFmtId="0" fontId="8" fillId="0" borderId="6" xfId="2" applyFont="1" applyFill="1" applyBorder="1" applyAlignment="1"/>
    <xf numFmtId="0" fontId="20" fillId="0" borderId="26" xfId="2" applyFont="1" applyFill="1" applyBorder="1" applyAlignment="1">
      <alignment horizontal="center" vertical="center"/>
    </xf>
    <xf numFmtId="0" fontId="8" fillId="0" borderId="0" xfId="2" applyFont="1" applyFill="1" applyAlignment="1"/>
    <xf numFmtId="0" fontId="20" fillId="0" borderId="23" xfId="2" applyFont="1" applyFill="1" applyBorder="1" applyAlignment="1">
      <alignment horizontal="center" vertical="center"/>
    </xf>
  </cellXfs>
  <cellStyles count="12">
    <cellStyle name="Comma" xfId="9" builtinId="3"/>
    <cellStyle name="Comma 2" xfId="7" xr:uid="{7DF2CF2D-49E8-4DA7-9267-C487151DE831}"/>
    <cellStyle name="Comma 2 2" xfId="10" xr:uid="{FB263666-C944-42AB-BF63-625207F69CB3}"/>
    <cellStyle name="Currency 2" xfId="5" xr:uid="{0773275C-2C71-48E1-B364-C1C9D19FB2EF}"/>
    <cellStyle name="Normal" xfId="0" builtinId="0"/>
    <cellStyle name="Normal 2" xfId="2" xr:uid="{E1E6DC32-09A6-4996-A8D0-50918E8F0E3C}"/>
    <cellStyle name="Normal 2 2" xfId="3" xr:uid="{4F69C2DC-80CB-49FA-94FF-851A24F734FE}"/>
    <cellStyle name="Normal 2 2 2" xfId="11" xr:uid="{F9058C6D-7F5E-42D4-9BE0-9B6428AFB57E}"/>
    <cellStyle name="Normal 3" xfId="4" xr:uid="{97DED6CF-08F3-48A8-A671-2B6AEEF17C1E}"/>
    <cellStyle name="Percent" xfId="1" builtinId="5"/>
    <cellStyle name="Percent 2" xfId="6" xr:uid="{7D3C4878-6942-4833-A07A-9C54410757FB}"/>
    <cellStyle name="Percent 3" xfId="8" xr:uid="{E13B0BCC-8AE9-419E-8074-DBE02C700F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atrickn/Downloads/CET-CEDARS%20input%20for%20PGE%20WISE%202020_071020.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icfonline-my.sharepoint.com/Users/mary/Dropbox%20(Grounded%20Research)/Grounded%20Research%20Team%20Folder/Projects/PG&amp;E/2018.08%20Supporting%20the%20Annual%20Metrics/2017%20Master%20Documents%20from%20PG&amp;E/BP%20Metrics%20-%202017%20-%20MASTER%20WORKBOOK_GR.xlsx?21C1929A" TargetMode="External"/><Relationship Id="rId1" Type="http://schemas.openxmlformats.org/officeDocument/2006/relationships/externalLinkPath" Target="file:///\\21C1929A\BP%20Metrics%20-%202017%20-%20MASTER%20WORKBOOK_G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carolyin2015\Documents\&#8226;&#8226;%20CA%20IOUs\-%20-%20Strategy%20and%20Compliance\Business%20Plans\BP%20Metrics\60%20Day%20Metrics%20Filing\Draft%20Deliverables\ET%20&amp;%20WET%20MetricsTemplateD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Claim-MF"/>
      <sheetName val="ContactClaim-HU"/>
      <sheetName val="Site_PII-MF"/>
      <sheetName val="Site-MF"/>
      <sheetName val="Site_PII-HU"/>
      <sheetName val="Site-HU"/>
      <sheetName val="CustomMeasure-MF"/>
      <sheetName val="CustomMeasure-HU"/>
      <sheetName val="Claim-HU"/>
      <sheetName val="Claim-MF"/>
      <sheetName val="Contact"/>
      <sheetName val="ProgramCosts"/>
      <sheetName val="HU_TotalFields"/>
      <sheetName val="MF_TotalFields"/>
      <sheetName val="CZ_Count"/>
      <sheetName val="Lkp ClaimID, ClaimDate, Zip"/>
      <sheetName val="Lkp CZ and Quarter"/>
      <sheetName val="Project Zip"/>
      <sheetName val="CZ Look-Up"/>
      <sheetName val="InputProgram"/>
      <sheetName val="InputMeasure"/>
      <sheetName val="QC Checklist"/>
      <sheetName val="Quarter Report Template 2016-08"/>
      <sheetName val="Write zipped inputs"/>
      <sheetName val="ProgramCost"/>
      <sheetName val="Measure"/>
      <sheetName val="Load zipped results"/>
      <sheetName val="Optimizer"/>
      <sheetName val="incentive rates"/>
      <sheetName val="Enduse+Target Sector"/>
      <sheetName val="bldgtype"/>
      <sheetName val="ntg"/>
      <sheetName val="eul"/>
      <sheetName val="techgroup"/>
      <sheetName val="techtype"/>
      <sheetName val="usesubcategory"/>
      <sheetName val="usecategory"/>
      <sheetName val="pa"/>
      <sheetName val="combustiontype"/>
      <sheetName val="sector"/>
      <sheetName val="deliverytype"/>
      <sheetName val="e3climatezone"/>
      <sheetName val="e3gassavprofile"/>
      <sheetName val="e3gassector"/>
      <sheetName val="measapptype"/>
      <sheetName val="measimpacttype"/>
      <sheetName val="normunit"/>
      <sheetName val="Bldg Loc"/>
      <sheetName val="CET_upload_cet_programs_1596"/>
      <sheetName val="Chart1"/>
      <sheetName val="Chart2"/>
      <sheetName val="Chart3"/>
      <sheetName val="Chart4"/>
      <sheetName val="Chart5"/>
      <sheetName val="Chart6"/>
      <sheetName val="pivot_job1596"/>
      <sheetName val="1596_measure_results"/>
      <sheetName val="1596_inputs"/>
      <sheetName val="1596_outputs"/>
      <sheetName val="1596_programcost"/>
      <sheetName val="1596_validation"/>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 val="Sheet1"/>
      <sheetName val="bl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ite zipped inputs"/>
      <sheetName val="ProgramCost"/>
      <sheetName val="Measure"/>
      <sheetName val="Load zipped results"/>
      <sheetName val="Optimizer"/>
      <sheetName val="incentive rates"/>
      <sheetName val="Enduse+Target Sector"/>
      <sheetName val="bldgtype"/>
      <sheetName val="ntg"/>
      <sheetName val="eul"/>
      <sheetName val="techgroup"/>
      <sheetName val="techtype"/>
      <sheetName val="usesubcategory"/>
      <sheetName val="usecategory"/>
      <sheetName val="pa"/>
      <sheetName val="combustiontype"/>
      <sheetName val="sector"/>
      <sheetName val="deliverytype"/>
      <sheetName val="e3climatezone"/>
      <sheetName val="e3gassavprofile"/>
      <sheetName val="e3gassector"/>
      <sheetName val="measapptype"/>
      <sheetName val="measimpacttype"/>
      <sheetName val="normunit"/>
      <sheetName val="Bldg Loc"/>
      <sheetName val="CET_upload_cet_programs_1596"/>
      <sheetName val="Chart1"/>
      <sheetName val="Chart2"/>
      <sheetName val="Chart3"/>
      <sheetName val="Chart4"/>
      <sheetName val="Chart5"/>
      <sheetName val="Chart6"/>
      <sheetName val="pivot_job1596"/>
      <sheetName val="1596_measure_results"/>
      <sheetName val="1596_inputs"/>
      <sheetName val="1596_outputs"/>
      <sheetName val="1596_programcost"/>
      <sheetName val="1596_validation"/>
    </sheetNames>
    <sheetDataSet>
      <sheetData sheetId="0" refreshError="1"/>
      <sheetData sheetId="1" refreshError="1"/>
      <sheetData sheetId="2"/>
      <sheetData sheetId="3" refreshError="1"/>
      <sheetData sheetId="4">
        <row r="22">
          <cell r="T22">
            <v>0.85</v>
          </cell>
        </row>
        <row r="23">
          <cell r="T23">
            <v>0.85</v>
          </cell>
        </row>
      </sheetData>
      <sheetData sheetId="5">
        <row r="1">
          <cell r="B1">
            <v>7.6499999999999999E-2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D090F-B31C-437D-A802-753C8A555737}">
  <dimension ref="A1:AA40"/>
  <sheetViews>
    <sheetView tabSelected="1" zoomScaleNormal="100" workbookViewId="0">
      <pane ySplit="1" topLeftCell="A2" activePane="bottomLeft" state="frozen"/>
      <selection pane="bottomLeft" activeCell="H46" sqref="H46"/>
    </sheetView>
  </sheetViews>
  <sheetFormatPr defaultRowHeight="14.4"/>
  <cols>
    <col min="1" max="1" width="11.88671875" bestFit="1" customWidth="1"/>
    <col min="2" max="2" width="11.21875" bestFit="1" customWidth="1"/>
    <col min="3" max="3" width="44.6640625" bestFit="1" customWidth="1"/>
    <col min="4" max="4" width="15.21875" customWidth="1"/>
    <col min="5" max="5" width="11.88671875" bestFit="1" customWidth="1"/>
    <col min="6" max="6" width="12.88671875" customWidth="1"/>
    <col min="7" max="7" width="12" customWidth="1"/>
    <col min="8" max="8" width="14.88671875" bestFit="1" customWidth="1"/>
    <col min="9" max="9" width="14.77734375" bestFit="1" customWidth="1"/>
    <col min="10" max="11" width="13.44140625" bestFit="1" customWidth="1"/>
    <col min="12" max="12" width="14.109375" bestFit="1" customWidth="1"/>
    <col min="13" max="13" width="13.44140625" customWidth="1"/>
    <col min="14" max="14" width="14.109375" bestFit="1" customWidth="1"/>
    <col min="15" max="15" width="14.5546875" bestFit="1" customWidth="1"/>
    <col min="16" max="16" width="14.109375" bestFit="1" customWidth="1"/>
    <col min="17" max="17" width="15.21875" bestFit="1" customWidth="1"/>
    <col min="18" max="19" width="13.44140625" bestFit="1" customWidth="1"/>
    <col min="20" max="20" width="14.6640625" bestFit="1" customWidth="1"/>
    <col min="21" max="21" width="15.6640625" bestFit="1" customWidth="1"/>
    <col min="22" max="22" width="19.5546875" customWidth="1"/>
    <col min="23" max="23" width="14.6640625" bestFit="1" customWidth="1"/>
    <col min="24" max="24" width="13.77734375" customWidth="1"/>
    <col min="25" max="27" width="13.109375" customWidth="1"/>
    <col min="28" max="28" width="13.21875" bestFit="1" customWidth="1"/>
    <col min="29" max="29" width="14" bestFit="1" customWidth="1"/>
    <col min="30" max="30" width="11.6640625" bestFit="1" customWidth="1"/>
    <col min="31" max="31" width="21" bestFit="1" customWidth="1"/>
    <col min="32" max="32" width="11.6640625" bestFit="1" customWidth="1"/>
    <col min="33" max="33" width="14.44140625" bestFit="1" customWidth="1"/>
  </cols>
  <sheetData>
    <row r="1" spans="1:27">
      <c r="D1" s="579">
        <v>2024</v>
      </c>
      <c r="E1" s="579"/>
      <c r="F1" s="579"/>
      <c r="G1" s="580"/>
      <c r="H1" s="581">
        <v>2025</v>
      </c>
      <c r="I1" s="579"/>
      <c r="J1" s="579"/>
      <c r="K1" s="580"/>
      <c r="L1" s="581">
        <v>2026</v>
      </c>
      <c r="M1" s="579"/>
      <c r="N1" s="579"/>
      <c r="O1" s="580"/>
      <c r="P1" s="581">
        <v>2027</v>
      </c>
      <c r="Q1" s="579"/>
      <c r="R1" s="579"/>
      <c r="S1" s="580"/>
      <c r="T1" s="581" t="s">
        <v>0</v>
      </c>
      <c r="U1" s="579"/>
      <c r="V1" s="579"/>
      <c r="W1" s="580"/>
      <c r="X1" s="576" t="s">
        <v>170</v>
      </c>
    </row>
    <row r="2" spans="1:27">
      <c r="A2" s="2" t="s">
        <v>169</v>
      </c>
      <c r="B2" s="2" t="s">
        <v>1</v>
      </c>
      <c r="C2" s="2" t="s">
        <v>171</v>
      </c>
      <c r="D2" s="2" t="s">
        <v>2</v>
      </c>
      <c r="E2" s="2" t="s">
        <v>3</v>
      </c>
      <c r="F2" s="2" t="s">
        <v>4</v>
      </c>
      <c r="G2" s="223" t="s">
        <v>5</v>
      </c>
      <c r="H2" s="225" t="s">
        <v>2</v>
      </c>
      <c r="I2" s="2" t="s">
        <v>3</v>
      </c>
      <c r="J2" s="2" t="s">
        <v>4</v>
      </c>
      <c r="K2" s="223" t="s">
        <v>5</v>
      </c>
      <c r="L2" s="225" t="s">
        <v>2</v>
      </c>
      <c r="M2" s="2" t="s">
        <v>3</v>
      </c>
      <c r="N2" s="2" t="s">
        <v>4</v>
      </c>
      <c r="O2" s="223" t="s">
        <v>5</v>
      </c>
      <c r="P2" s="225" t="s">
        <v>2</v>
      </c>
      <c r="Q2" s="2" t="s">
        <v>3</v>
      </c>
      <c r="R2" s="2" t="s">
        <v>4</v>
      </c>
      <c r="S2" s="223" t="s">
        <v>5</v>
      </c>
      <c r="T2" s="225" t="s">
        <v>2</v>
      </c>
      <c r="U2" s="2" t="s">
        <v>3</v>
      </c>
      <c r="V2" s="2" t="s">
        <v>4</v>
      </c>
      <c r="W2" s="223" t="s">
        <v>5</v>
      </c>
      <c r="X2" s="577" t="s">
        <v>9</v>
      </c>
      <c r="AA2" s="221"/>
    </row>
    <row r="3" spans="1:27">
      <c r="A3" s="2" t="s">
        <v>158</v>
      </c>
      <c r="B3" s="2" t="s">
        <v>6</v>
      </c>
      <c r="C3" s="572" t="s">
        <v>7</v>
      </c>
      <c r="D3" s="56">
        <f>'Pub - DER DAC'!J16</f>
        <v>45000</v>
      </c>
      <c r="E3" s="56">
        <f>'Pub - DER DAC'!J21</f>
        <v>54000</v>
      </c>
      <c r="F3" s="56">
        <f>'Pub - DER DAC'!J33</f>
        <v>801000</v>
      </c>
      <c r="G3" s="224">
        <f>'Pub - DER DAC'!J38</f>
        <v>0</v>
      </c>
      <c r="H3" s="226">
        <f>'Pub - DER DAC'!O16</f>
        <v>55000</v>
      </c>
      <c r="I3" s="56">
        <f>'Pub - DER DAC'!O21</f>
        <v>66000</v>
      </c>
      <c r="J3" s="56">
        <f>'Pub - DER DAC'!O33</f>
        <v>979000</v>
      </c>
      <c r="K3" s="224">
        <f>'Pub - DER DAC'!O38</f>
        <v>0</v>
      </c>
      <c r="L3" s="226">
        <f>'Pub - DER DAC'!T16</f>
        <v>62500</v>
      </c>
      <c r="M3" s="56">
        <f>'Pub - DER DAC'!T21</f>
        <v>75000</v>
      </c>
      <c r="N3" s="56">
        <f>'Pub - DER DAC'!T33</f>
        <v>1112500</v>
      </c>
      <c r="O3" s="224">
        <v>0</v>
      </c>
      <c r="P3" s="226">
        <f>'Pub - DER DAC'!Y16</f>
        <v>80037.149999999994</v>
      </c>
      <c r="Q3" s="56">
        <f>'Pub - DER DAC'!Y21</f>
        <v>96044.58</v>
      </c>
      <c r="R3" s="56">
        <f>'Pub - DER DAC'!Y33</f>
        <v>1424661.2700000003</v>
      </c>
      <c r="S3" s="224">
        <v>0</v>
      </c>
      <c r="T3" s="226">
        <f t="shared" ref="T3:W6" si="0">SUM(D3,H3,L3,P3)</f>
        <v>242537.15</v>
      </c>
      <c r="U3" s="56">
        <f t="shared" si="0"/>
        <v>291044.58</v>
      </c>
      <c r="V3" s="56">
        <f t="shared" si="0"/>
        <v>4317161.2700000005</v>
      </c>
      <c r="W3" s="224">
        <f t="shared" si="0"/>
        <v>0</v>
      </c>
      <c r="X3" s="222">
        <f>SUM(T3:W3)</f>
        <v>4850743</v>
      </c>
      <c r="AA3" s="220"/>
    </row>
    <row r="4" spans="1:27">
      <c r="A4" s="2" t="s">
        <v>162</v>
      </c>
      <c r="B4" s="2" t="s">
        <v>6</v>
      </c>
      <c r="C4" s="572" t="s">
        <v>188</v>
      </c>
      <c r="D4" s="56">
        <f>'Pub - ERAP'!J15</f>
        <v>120000</v>
      </c>
      <c r="E4" s="56">
        <f>'Pub - ERAP'!J20</f>
        <v>60000</v>
      </c>
      <c r="F4" s="56">
        <f>'Pub - ERAP'!J32</f>
        <v>1020000</v>
      </c>
      <c r="G4" s="224">
        <f>'Pub - ERAP'!J37</f>
        <v>0</v>
      </c>
      <c r="H4" s="226">
        <f>'Pub - ERAP'!O15</f>
        <v>128000</v>
      </c>
      <c r="I4" s="56">
        <f>'Pub - ERAP'!O20</f>
        <v>80000</v>
      </c>
      <c r="J4" s="56">
        <f>'Pub - ERAP'!O32</f>
        <v>1392000</v>
      </c>
      <c r="K4" s="224">
        <f>'Pub - ERAP'!O37</f>
        <v>0</v>
      </c>
      <c r="L4" s="226">
        <f>'Pub - ERAP'!T15</f>
        <v>119000</v>
      </c>
      <c r="M4" s="56">
        <f>'Pub - ERAP'!T20</f>
        <v>85000</v>
      </c>
      <c r="N4" s="56">
        <f>'Pub - ERAP'!T32</f>
        <v>1496000</v>
      </c>
      <c r="O4" s="224">
        <f>'Pub - ERAP'!T37</f>
        <v>0</v>
      </c>
      <c r="P4" s="226">
        <f>'Pub - ERAP'!Y15</f>
        <v>90000</v>
      </c>
      <c r="Q4" s="56">
        <f>'Pub - ERAP'!Y20</f>
        <v>90000</v>
      </c>
      <c r="R4" s="56">
        <f>'Pub - ERAP'!Y32</f>
        <v>1620000</v>
      </c>
      <c r="S4" s="224">
        <f>'Pub - ERAP'!Y37</f>
        <v>0</v>
      </c>
      <c r="T4" s="226">
        <f>SUM(D4,H4,L4,P4)</f>
        <v>457000</v>
      </c>
      <c r="U4" s="56">
        <f t="shared" si="0"/>
        <v>315000</v>
      </c>
      <c r="V4" s="56">
        <f t="shared" si="0"/>
        <v>5528000</v>
      </c>
      <c r="W4" s="224">
        <f t="shared" si="0"/>
        <v>0</v>
      </c>
      <c r="X4" s="222">
        <f t="shared" ref="X4:X21" si="1">SUM(T4:W4)</f>
        <v>6300000</v>
      </c>
      <c r="AA4" s="220"/>
    </row>
    <row r="5" spans="1:27">
      <c r="A5" s="2" t="s">
        <v>159</v>
      </c>
      <c r="B5" s="2" t="s">
        <v>6</v>
      </c>
      <c r="C5" s="572" t="s">
        <v>130</v>
      </c>
      <c r="D5" s="56">
        <f>'Pub - MSP'!J16</f>
        <v>69145</v>
      </c>
      <c r="E5" s="56">
        <f>'Pub - MSP'!J21</f>
        <v>82973</v>
      </c>
      <c r="F5" s="56">
        <f>'Pub - MSP'!J33</f>
        <v>649600</v>
      </c>
      <c r="G5" s="224">
        <f>'Pub - MSP'!J38</f>
        <v>581171</v>
      </c>
      <c r="H5" s="226">
        <f>'Pub - MSP'!O16</f>
        <v>78183</v>
      </c>
      <c r="I5" s="56">
        <f>'Pub - MSP'!O21</f>
        <v>93820</v>
      </c>
      <c r="J5" s="56">
        <f>'Pub - MSP'!O33</f>
        <v>752375</v>
      </c>
      <c r="K5" s="224">
        <f>'Pub - MSP'!O38</f>
        <v>639288</v>
      </c>
      <c r="L5" s="226">
        <f>'Pub - MSP'!T16</f>
        <v>75518</v>
      </c>
      <c r="M5" s="56">
        <f>'Pub - MSP'!T21</f>
        <v>90621</v>
      </c>
      <c r="N5" s="56">
        <f>'Pub - MSP'!T33</f>
        <v>640999</v>
      </c>
      <c r="O5" s="224">
        <f>'Pub - MSP'!T38</f>
        <v>703217</v>
      </c>
      <c r="P5" s="226">
        <f>'Pub - MSP'!Y16</f>
        <v>68400</v>
      </c>
      <c r="Q5" s="56">
        <f>'Pub - MSP'!Y21</f>
        <v>82079</v>
      </c>
      <c r="R5" s="56">
        <f>'Pub - MSP'!Y33</f>
        <v>443974</v>
      </c>
      <c r="S5" s="224">
        <f>'Pub - MSP'!Y38</f>
        <v>773538</v>
      </c>
      <c r="T5" s="226">
        <f t="shared" si="0"/>
        <v>291246</v>
      </c>
      <c r="U5" s="56">
        <f t="shared" si="0"/>
        <v>349493</v>
      </c>
      <c r="V5" s="56">
        <f t="shared" si="0"/>
        <v>2486948</v>
      </c>
      <c r="W5" s="224">
        <f t="shared" si="0"/>
        <v>2697214</v>
      </c>
      <c r="X5" s="222">
        <f t="shared" si="1"/>
        <v>5824901</v>
      </c>
      <c r="AA5" s="220"/>
    </row>
    <row r="6" spans="1:27">
      <c r="A6" s="2" t="s">
        <v>156</v>
      </c>
      <c r="B6" s="2" t="s">
        <v>6</v>
      </c>
      <c r="C6" s="572" t="s">
        <v>128</v>
      </c>
      <c r="D6" s="56">
        <f>'Pub - PDP'!J16</f>
        <v>404999.96</v>
      </c>
      <c r="E6" s="56">
        <f>'Pub - PDP'!J21</f>
        <v>486000</v>
      </c>
      <c r="F6" s="56">
        <f>'Pub - PDP'!J33</f>
        <v>7209000</v>
      </c>
      <c r="G6" s="224">
        <f>'Pub - PDP'!J38</f>
        <v>0</v>
      </c>
      <c r="H6" s="226">
        <f>'Pub - PDP'!O16</f>
        <v>424000</v>
      </c>
      <c r="I6" s="56">
        <f>'Pub - PDP'!O21</f>
        <v>508800</v>
      </c>
      <c r="J6" s="56">
        <f>'Pub - PDP'!O33</f>
        <v>7547200</v>
      </c>
      <c r="K6" s="224">
        <f>'Pub - PDP'!O38</f>
        <v>0</v>
      </c>
      <c r="L6" s="226">
        <f>'Pub - PDP'!T16</f>
        <v>460000</v>
      </c>
      <c r="M6" s="56">
        <f>'Pub - PDP'!T21</f>
        <v>552000</v>
      </c>
      <c r="N6" s="56">
        <f>'Pub - PDP'!T33</f>
        <v>8188000</v>
      </c>
      <c r="O6" s="224">
        <f>'Pub - PDP'!T38</f>
        <v>0</v>
      </c>
      <c r="P6" s="226">
        <f>'Pub - PDP'!Y16</f>
        <v>473356.20000000007</v>
      </c>
      <c r="Q6" s="56">
        <f>'Pub - PDP'!Y21</f>
        <v>568027.44000000006</v>
      </c>
      <c r="R6" s="56">
        <f>'Pub - PDP'!Y33</f>
        <v>8425740.3600000013</v>
      </c>
      <c r="S6" s="224">
        <f>'Pub - PDP'!Y38</f>
        <v>0</v>
      </c>
      <c r="T6" s="226">
        <f t="shared" si="0"/>
        <v>1762356.1600000001</v>
      </c>
      <c r="U6" s="56">
        <f t="shared" si="0"/>
        <v>2114827.44</v>
      </c>
      <c r="V6" s="56">
        <f t="shared" si="0"/>
        <v>31369940.359999999</v>
      </c>
      <c r="W6" s="224">
        <f t="shared" si="0"/>
        <v>0</v>
      </c>
      <c r="X6" s="222">
        <f t="shared" si="1"/>
        <v>35247123.960000001</v>
      </c>
      <c r="AA6" s="220"/>
    </row>
    <row r="7" spans="1:27">
      <c r="A7" s="2" t="s">
        <v>161</v>
      </c>
      <c r="B7" s="2" t="s">
        <v>6</v>
      </c>
      <c r="C7" s="572" t="s">
        <v>195</v>
      </c>
      <c r="D7" s="56">
        <f>'Pub - DI'!J15</f>
        <v>103559</v>
      </c>
      <c r="E7" s="56">
        <f>'Pub - DI'!J20</f>
        <v>62135.519999999997</v>
      </c>
      <c r="F7" s="56">
        <f>'Pub - DI'!J32</f>
        <v>397096.48</v>
      </c>
      <c r="G7" s="224">
        <f>'Pub - DI'!J37</f>
        <v>472801</v>
      </c>
      <c r="H7" s="226">
        <f>'Pub - DI'!O15</f>
        <v>81118</v>
      </c>
      <c r="I7" s="56">
        <f>'Pub - DI'!O20</f>
        <v>97341.72</v>
      </c>
      <c r="J7" s="56">
        <f>'Pub - DI'!O32</f>
        <v>498301</v>
      </c>
      <c r="K7" s="224">
        <f>'Pub - DI'!O37</f>
        <v>945601</v>
      </c>
      <c r="L7" s="226">
        <f>'Pub - DI'!T15</f>
        <v>113904</v>
      </c>
      <c r="M7" s="56">
        <f>'Pub - DI'!T20</f>
        <v>136684.85999999999</v>
      </c>
      <c r="N7" s="56">
        <f>'Pub - DI'!T32</f>
        <v>892771</v>
      </c>
      <c r="O7" s="224">
        <f>'Pub - DI'!T37</f>
        <v>1134721</v>
      </c>
      <c r="P7" s="226">
        <f>'Pub - DI'!Y15</f>
        <v>189717</v>
      </c>
      <c r="Q7" s="56">
        <f>'Pub - DI'!Y20</f>
        <v>227660.52</v>
      </c>
      <c r="R7" s="56">
        <f>'Pub - DI'!Y32</f>
        <v>1486988</v>
      </c>
      <c r="S7" s="224">
        <f>'Pub - DI'!Y37</f>
        <v>1889977</v>
      </c>
      <c r="T7" s="226">
        <f t="shared" ref="T7:T19" si="2">SUM(D7,H7,L7,P7)</f>
        <v>488298</v>
      </c>
      <c r="U7" s="56">
        <f t="shared" ref="U7:U19" si="3">SUM(E7,I7,M7,Q7)</f>
        <v>523822.62</v>
      </c>
      <c r="V7" s="56">
        <f t="shared" ref="V7:V19" si="4">SUM(F7,J7,N7,R7)</f>
        <v>3275156.48</v>
      </c>
      <c r="W7" s="224">
        <f t="shared" ref="W7:W19" si="5">SUM(G7,K7,O7,S7)</f>
        <v>4443100</v>
      </c>
      <c r="X7" s="222">
        <f t="shared" si="1"/>
        <v>8730377.0999999996</v>
      </c>
      <c r="AA7" s="220"/>
    </row>
    <row r="8" spans="1:27">
      <c r="A8" s="2" t="s">
        <v>160</v>
      </c>
      <c r="B8" s="2" t="s">
        <v>6</v>
      </c>
      <c r="C8" s="572" t="s">
        <v>118</v>
      </c>
      <c r="D8" s="56">
        <f>'Pub - SSP'!J16</f>
        <v>48965</v>
      </c>
      <c r="E8" s="56">
        <f>'Pub - SSP'!J21</f>
        <v>58758</v>
      </c>
      <c r="F8" s="56">
        <f>'Pub - SSP'!J33</f>
        <v>231421</v>
      </c>
      <c r="G8" s="224">
        <f>'Pub - SSP'!J38</f>
        <v>640161</v>
      </c>
      <c r="H8" s="226">
        <f>'Pub - SSP'!O16</f>
        <v>86374</v>
      </c>
      <c r="I8" s="56">
        <f>'Pub - SSP'!O21</f>
        <v>103649</v>
      </c>
      <c r="J8" s="56">
        <f>'Pub - SSP'!O33</f>
        <v>769263</v>
      </c>
      <c r="K8" s="224">
        <f>'Pub - SSP'!O38</f>
        <v>768194</v>
      </c>
      <c r="L8" s="226">
        <f>'Pub - SSP'!T16</f>
        <v>115287</v>
      </c>
      <c r="M8" s="56">
        <f>'Pub - SSP'!T21</f>
        <v>138344</v>
      </c>
      <c r="N8" s="56">
        <f>'Pub - SSP'!T33</f>
        <v>1207094</v>
      </c>
      <c r="O8" s="224">
        <f>'Pub - SSP'!T38</f>
        <v>845013</v>
      </c>
      <c r="P8" s="226">
        <f>'Pub - SSP'!Y16</f>
        <v>151590</v>
      </c>
      <c r="Q8" s="56">
        <f>'Pub - SSP'!Y21</f>
        <v>181907</v>
      </c>
      <c r="R8" s="56">
        <f>'Pub - SSP'!Y33</f>
        <v>1768778</v>
      </c>
      <c r="S8" s="224">
        <f>'Pub - SSP'!Y38</f>
        <v>929514</v>
      </c>
      <c r="T8" s="226">
        <f t="shared" si="2"/>
        <v>402216</v>
      </c>
      <c r="U8" s="56">
        <f t="shared" si="3"/>
        <v>482658</v>
      </c>
      <c r="V8" s="56">
        <f t="shared" si="4"/>
        <v>3976556</v>
      </c>
      <c r="W8" s="224">
        <f t="shared" si="5"/>
        <v>3182882</v>
      </c>
      <c r="X8" s="222">
        <f t="shared" si="1"/>
        <v>8044312</v>
      </c>
      <c r="AA8" s="220"/>
    </row>
    <row r="9" spans="1:27">
      <c r="A9" s="2" t="s">
        <v>163</v>
      </c>
      <c r="B9" s="2" t="s">
        <v>6</v>
      </c>
      <c r="C9" s="572" t="s">
        <v>117</v>
      </c>
      <c r="D9" s="56">
        <f>'Pub - RPar'!J16</f>
        <v>25000</v>
      </c>
      <c r="E9" s="56">
        <f>'Pub - RPar'!J21</f>
        <v>30000</v>
      </c>
      <c r="F9" s="56">
        <f>'Pub - RPar'!J33</f>
        <v>445000</v>
      </c>
      <c r="G9" s="224">
        <f>'Pub - RPar'!J38</f>
        <v>0</v>
      </c>
      <c r="H9" s="226">
        <f>'Pub - RPar'!O16</f>
        <v>34000</v>
      </c>
      <c r="I9" s="56">
        <f>'Pub - RPar'!O21</f>
        <v>40800</v>
      </c>
      <c r="J9" s="56">
        <f>'Pub - RPar'!O33</f>
        <v>605200</v>
      </c>
      <c r="K9" s="224">
        <f>'Pub - RPar'!O38</f>
        <v>0</v>
      </c>
      <c r="L9" s="226">
        <f>'Pub - RPar'!T16</f>
        <v>36000</v>
      </c>
      <c r="M9" s="56">
        <f>'Pub - RPar'!T21</f>
        <v>43200</v>
      </c>
      <c r="N9" s="56">
        <f>'Pub - RPar'!T33</f>
        <v>640800</v>
      </c>
      <c r="O9" s="224">
        <f>'Pub - RPar'!T38</f>
        <v>0</v>
      </c>
      <c r="P9" s="226">
        <f>'Pub - RPar'!Y16</f>
        <v>42500</v>
      </c>
      <c r="Q9" s="56">
        <f>'Pub - RPar'!Y21</f>
        <v>51000</v>
      </c>
      <c r="R9" s="56">
        <f>'Pub - RPar'!Y33</f>
        <v>756500</v>
      </c>
      <c r="S9" s="224">
        <f>'Pub - RPar'!Y38</f>
        <v>0</v>
      </c>
      <c r="T9" s="226">
        <f t="shared" si="2"/>
        <v>137500</v>
      </c>
      <c r="U9" s="56">
        <f t="shared" si="3"/>
        <v>165000</v>
      </c>
      <c r="V9" s="56">
        <f t="shared" si="4"/>
        <v>2447500</v>
      </c>
      <c r="W9" s="224">
        <f t="shared" si="5"/>
        <v>0</v>
      </c>
      <c r="X9" s="222">
        <f t="shared" si="1"/>
        <v>2750000</v>
      </c>
      <c r="AA9" s="220"/>
    </row>
    <row r="10" spans="1:27">
      <c r="A10" s="2" t="s">
        <v>164</v>
      </c>
      <c r="B10" s="2" t="s">
        <v>6</v>
      </c>
      <c r="C10" s="572" t="s">
        <v>223</v>
      </c>
      <c r="D10" s="56">
        <f>'Pub - SEM Schools'!J16</f>
        <v>79150</v>
      </c>
      <c r="E10" s="56">
        <f>'Pub - SEM Schools'!J21</f>
        <v>47490</v>
      </c>
      <c r="F10" s="56">
        <f>'Pub - SEM Schools'!J33</f>
        <v>519284</v>
      </c>
      <c r="G10" s="224">
        <f>'Pub - SEM Schools'!J38</f>
        <v>145580</v>
      </c>
      <c r="H10" s="226">
        <f>'Pub - SEM Schools'!O16</f>
        <v>140801</v>
      </c>
      <c r="I10" s="56">
        <f>'Pub - SEM Schools'!O21</f>
        <v>84481</v>
      </c>
      <c r="J10" s="56">
        <f>'Pub - SEM Schools'!O33</f>
        <v>988622</v>
      </c>
      <c r="K10" s="224">
        <f>'Pub - SEM Schools'!O38</f>
        <v>194107</v>
      </c>
      <c r="L10" s="226">
        <f>'Pub - SEM Schools'!T16</f>
        <v>193827.5</v>
      </c>
      <c r="M10" s="56">
        <f>'Pub - SEM Schools'!T21</f>
        <v>116296.5</v>
      </c>
      <c r="N10" s="56">
        <f>'Pub - SEM Schools'!T33</f>
        <v>1385518</v>
      </c>
      <c r="O10" s="224">
        <f>'Pub - SEM Schools'!T38</f>
        <v>242633</v>
      </c>
      <c r="P10" s="226">
        <f>'Pub - SEM Schools'!Y16</f>
        <v>193828</v>
      </c>
      <c r="Q10" s="56">
        <f>'Pub - SEM Schools'!Y21</f>
        <v>116297</v>
      </c>
      <c r="R10" s="56">
        <f>'Pub - SEM Schools'!Y33</f>
        <v>1361257</v>
      </c>
      <c r="S10" s="224">
        <f>'Pub - SEM Schools'!Y38</f>
        <v>266896</v>
      </c>
      <c r="T10" s="226">
        <f t="shared" si="2"/>
        <v>607606.5</v>
      </c>
      <c r="U10" s="56">
        <f t="shared" si="3"/>
        <v>364564.5</v>
      </c>
      <c r="V10" s="56">
        <f t="shared" si="4"/>
        <v>4254681</v>
      </c>
      <c r="W10" s="224">
        <f t="shared" si="5"/>
        <v>849216</v>
      </c>
      <c r="X10" s="222">
        <f t="shared" si="1"/>
        <v>6076068</v>
      </c>
      <c r="AA10" s="220"/>
    </row>
    <row r="11" spans="1:27">
      <c r="A11" s="2" t="s">
        <v>165</v>
      </c>
      <c r="B11" s="2" t="s">
        <v>6</v>
      </c>
      <c r="C11" s="572" t="s">
        <v>224</v>
      </c>
      <c r="D11" s="56">
        <f>'Pub - SEM WW'!J16</f>
        <v>167810</v>
      </c>
      <c r="E11" s="56">
        <f>'Pub - SEM WW'!J21</f>
        <v>100685</v>
      </c>
      <c r="F11" s="56">
        <f>'Pub - SEM WW'!J33</f>
        <v>1214599</v>
      </c>
      <c r="G11" s="224">
        <f>'Pub - SEM WW'!J38</f>
        <v>195000</v>
      </c>
      <c r="H11" s="226">
        <f>'Pub - SEM WW'!O16</f>
        <v>235957</v>
      </c>
      <c r="I11" s="56">
        <f>'Pub - SEM WW'!O21</f>
        <v>141574</v>
      </c>
      <c r="J11" s="56">
        <f>'Pub - SEM WW'!O33</f>
        <v>1087199</v>
      </c>
      <c r="K11" s="224">
        <f>'Pub - SEM WW'!O38</f>
        <v>894835</v>
      </c>
      <c r="L11" s="226">
        <f>'Pub - SEM WW'!T16</f>
        <v>235964</v>
      </c>
      <c r="M11" s="56">
        <f>'Pub - SEM WW'!T21</f>
        <v>141580</v>
      </c>
      <c r="N11" s="56">
        <f>'Pub - SEM WW'!T33</f>
        <v>1042525</v>
      </c>
      <c r="O11" s="224">
        <f>'Pub - SEM WW'!T38</f>
        <v>939577</v>
      </c>
      <c r="P11" s="226">
        <f>'Pub - SEM WW'!Y16</f>
        <v>236099</v>
      </c>
      <c r="Q11" s="56">
        <f>'Pub - SEM WW'!Y21</f>
        <v>141660</v>
      </c>
      <c r="R11" s="56">
        <f>'Pub - SEM WW'!Y33</f>
        <v>996675</v>
      </c>
      <c r="S11" s="224">
        <f>'Pub - SEM WW'!Y38</f>
        <v>986556</v>
      </c>
      <c r="T11" s="226">
        <f t="shared" si="2"/>
        <v>875830</v>
      </c>
      <c r="U11" s="56">
        <f t="shared" si="3"/>
        <v>525499</v>
      </c>
      <c r="V11" s="56">
        <f t="shared" si="4"/>
        <v>4340998</v>
      </c>
      <c r="W11" s="224">
        <f t="shared" si="5"/>
        <v>3015968</v>
      </c>
      <c r="X11" s="222">
        <f t="shared" si="1"/>
        <v>8758295</v>
      </c>
      <c r="AA11" s="220"/>
    </row>
    <row r="12" spans="1:27">
      <c r="A12" s="2" t="s">
        <v>157</v>
      </c>
      <c r="B12" s="2" t="s">
        <v>6</v>
      </c>
      <c r="C12" s="572" t="s">
        <v>16</v>
      </c>
      <c r="D12" s="56">
        <f>'Pub - Water'!J16</f>
        <v>180000</v>
      </c>
      <c r="E12" s="56">
        <f>'Pub - Water'!J21</f>
        <v>108000</v>
      </c>
      <c r="F12" s="56">
        <f>'Pub - Water'!J33</f>
        <v>1512000</v>
      </c>
      <c r="G12" s="224">
        <f>'Pub - Water'!J38</f>
        <v>0</v>
      </c>
      <c r="H12" s="226">
        <f>'Pub - Water'!O16</f>
        <v>203807.7</v>
      </c>
      <c r="I12" s="56">
        <f>'Pub - Water'!O21</f>
        <v>122284.62</v>
      </c>
      <c r="J12" s="56">
        <f>'Pub - Water'!O33</f>
        <v>529900.02</v>
      </c>
      <c r="K12" s="224">
        <f>'Pub - Water'!O38</f>
        <v>1182084.6599999999</v>
      </c>
      <c r="L12" s="226">
        <f>'Pub - Water'!T16</f>
        <v>273317.3</v>
      </c>
      <c r="M12" s="56">
        <f>'Pub - Water'!T21</f>
        <v>163990.38</v>
      </c>
      <c r="N12" s="56">
        <f>'Pub - Water'!T33</f>
        <v>710624.98</v>
      </c>
      <c r="O12" s="224">
        <f>'Pub - Water'!T38</f>
        <v>1585240.3399999999</v>
      </c>
      <c r="P12" s="226">
        <f>'Pub - Water'!Y16</f>
        <v>298017.3</v>
      </c>
      <c r="Q12" s="56">
        <f>'Pub - Water'!Y21</f>
        <v>178810.38</v>
      </c>
      <c r="R12" s="56">
        <f>'Pub - Water'!Y33</f>
        <v>774844.98</v>
      </c>
      <c r="S12" s="224">
        <f>'Pub - Water'!Y38</f>
        <v>1728500.3399999999</v>
      </c>
      <c r="T12" s="226">
        <f t="shared" si="2"/>
        <v>955142.3</v>
      </c>
      <c r="U12" s="56">
        <f t="shared" si="3"/>
        <v>573085.38</v>
      </c>
      <c r="V12" s="56">
        <f t="shared" si="4"/>
        <v>3527369.98</v>
      </c>
      <c r="W12" s="224">
        <f t="shared" si="5"/>
        <v>4495825.34</v>
      </c>
      <c r="X12" s="222">
        <f t="shared" si="1"/>
        <v>9551423</v>
      </c>
      <c r="AA12" s="220"/>
    </row>
    <row r="13" spans="1:27">
      <c r="A13" s="2" t="s">
        <v>147</v>
      </c>
      <c r="B13" s="2" t="s">
        <v>11</v>
      </c>
      <c r="C13" s="572" t="s">
        <v>199</v>
      </c>
      <c r="D13" s="56">
        <f>'Com - DI'!J16</f>
        <v>150000</v>
      </c>
      <c r="E13" s="56">
        <f>'Com - DI'!J21</f>
        <v>75000</v>
      </c>
      <c r="F13" s="56">
        <f>'Com - DI'!J33</f>
        <v>400000</v>
      </c>
      <c r="G13" s="224">
        <f>'Com - DI'!J38</f>
        <v>875000</v>
      </c>
      <c r="H13" s="226">
        <f>'Com - DI'!O16</f>
        <v>75000</v>
      </c>
      <c r="I13" s="56">
        <f>'Com - DI'!O21</f>
        <v>75000</v>
      </c>
      <c r="J13" s="56">
        <f>'Com - DI'!O33</f>
        <v>666667</v>
      </c>
      <c r="K13" s="224">
        <f>'Com - DI'!O38</f>
        <v>1683333</v>
      </c>
      <c r="L13" s="226">
        <f>'Com - DI'!T16</f>
        <v>75000</v>
      </c>
      <c r="M13" s="56">
        <f>'Com - DI'!T21</f>
        <v>75000</v>
      </c>
      <c r="N13" s="56">
        <f>'Com - DI'!T33</f>
        <v>666667</v>
      </c>
      <c r="O13" s="224">
        <f>'Com - DI'!T38</f>
        <v>1683333</v>
      </c>
      <c r="P13" s="226">
        <f>'Com - DI'!Y16</f>
        <v>90000</v>
      </c>
      <c r="Q13" s="56">
        <f>'Com - DI'!Y21</f>
        <v>90000</v>
      </c>
      <c r="R13" s="56">
        <f>'Com - DI'!Y33</f>
        <v>800000</v>
      </c>
      <c r="S13" s="224">
        <f>'Com - DI'!Y38</f>
        <v>2020000</v>
      </c>
      <c r="T13" s="226">
        <f t="shared" si="2"/>
        <v>390000</v>
      </c>
      <c r="U13" s="56">
        <f t="shared" si="3"/>
        <v>315000</v>
      </c>
      <c r="V13" s="56">
        <f t="shared" si="4"/>
        <v>2533334</v>
      </c>
      <c r="W13" s="224">
        <f t="shared" si="5"/>
        <v>6261666</v>
      </c>
      <c r="X13" s="222">
        <f t="shared" si="1"/>
        <v>9500000</v>
      </c>
      <c r="AA13" s="220"/>
    </row>
    <row r="14" spans="1:27">
      <c r="A14" s="2" t="s">
        <v>149</v>
      </c>
      <c r="B14" s="2" t="s">
        <v>11</v>
      </c>
      <c r="C14" s="572" t="s">
        <v>225</v>
      </c>
      <c r="D14" s="56">
        <f>'Com - Food'!J16</f>
        <v>179585.40000000002</v>
      </c>
      <c r="E14" s="56">
        <f>'Com - Food'!J21</f>
        <v>107751.23999999999</v>
      </c>
      <c r="F14" s="56">
        <f>'Com - Food'!J33</f>
        <v>359170.79999999993</v>
      </c>
      <c r="G14" s="224">
        <f>'Com - Food'!J38</f>
        <v>1149346.56</v>
      </c>
      <c r="H14" s="226">
        <f>'Com - Food'!O16</f>
        <v>464329.4</v>
      </c>
      <c r="I14" s="56">
        <f>'Com - Food'!O21</f>
        <v>278597.64</v>
      </c>
      <c r="J14" s="56">
        <f>'Com - Food'!O33</f>
        <v>928658.7999999997</v>
      </c>
      <c r="K14" s="224">
        <f>'Com - Food'!O38</f>
        <v>2971708.16</v>
      </c>
      <c r="L14" s="226">
        <f>'Com - Food'!T16</f>
        <v>276534.8</v>
      </c>
      <c r="M14" s="56">
        <f>'Com - Food'!T21</f>
        <v>165920.88</v>
      </c>
      <c r="N14" s="56">
        <f>'Com - Food'!T33</f>
        <v>553069.60000000009</v>
      </c>
      <c r="O14" s="224">
        <f>'Com - Food'!T38</f>
        <v>1769822.72</v>
      </c>
      <c r="P14" s="226">
        <f>'Com - Food'!Y16</f>
        <v>631494.30000000005</v>
      </c>
      <c r="Q14" s="56">
        <f>'Com - Food'!Y21</f>
        <v>378896.57999999996</v>
      </c>
      <c r="R14" s="56">
        <f>'Com - Food'!Y33</f>
        <v>1262988.5999999999</v>
      </c>
      <c r="S14" s="224">
        <f>'Com - Food'!Y38</f>
        <v>4041563.52</v>
      </c>
      <c r="T14" s="226">
        <f t="shared" si="2"/>
        <v>1551943.9000000001</v>
      </c>
      <c r="U14" s="56">
        <f t="shared" si="3"/>
        <v>931166.34</v>
      </c>
      <c r="V14" s="56">
        <f t="shared" si="4"/>
        <v>3103887.8</v>
      </c>
      <c r="W14" s="224">
        <f t="shared" si="5"/>
        <v>9932440.9600000009</v>
      </c>
      <c r="X14" s="222">
        <f t="shared" si="1"/>
        <v>15519439</v>
      </c>
      <c r="AA14" s="220"/>
    </row>
    <row r="15" spans="1:27">
      <c r="A15" s="2" t="s">
        <v>150</v>
      </c>
      <c r="B15" s="2" t="s">
        <v>11</v>
      </c>
      <c r="C15" s="572" t="s">
        <v>226</v>
      </c>
      <c r="D15" s="56">
        <f>'Com - SMBEA'!J16</f>
        <v>160000</v>
      </c>
      <c r="E15" s="56">
        <f>'Com - SMBEA'!J21</f>
        <v>96000</v>
      </c>
      <c r="F15" s="56">
        <f>'Com - SMBEA'!J33</f>
        <v>1344000</v>
      </c>
      <c r="G15" s="224">
        <f>'Com - SMBEA'!J38</f>
        <v>0</v>
      </c>
      <c r="H15" s="226">
        <f>'Com - SMBEA'!O16</f>
        <v>57996</v>
      </c>
      <c r="I15" s="56">
        <f>'Com - SMBEA'!O21</f>
        <v>34797.599999999999</v>
      </c>
      <c r="J15" s="56">
        <f>'Com - SMBEA'!O33</f>
        <v>487166.4</v>
      </c>
      <c r="K15" s="224">
        <f>'Com - SMBEA'!O38</f>
        <v>0</v>
      </c>
      <c r="L15" s="226">
        <f>'Com - SMBEA'!T16</f>
        <v>60800</v>
      </c>
      <c r="M15" s="56">
        <f>'Com - SMBEA'!T21</f>
        <v>36480</v>
      </c>
      <c r="N15" s="56">
        <f>'Com - SMBEA'!T33</f>
        <v>510720</v>
      </c>
      <c r="O15" s="224">
        <f>'Com - SMBEA'!T38</f>
        <v>0</v>
      </c>
      <c r="P15" s="226">
        <f>'Com - SMBEA'!Y16</f>
        <v>65000</v>
      </c>
      <c r="Q15" s="56">
        <f>'Com - SMBEA'!Y21</f>
        <v>39000</v>
      </c>
      <c r="R15" s="56">
        <f>'Com - SMBEA'!Y33</f>
        <v>546000</v>
      </c>
      <c r="S15" s="224">
        <f>'Com - SMBEA'!Y38</f>
        <v>0</v>
      </c>
      <c r="T15" s="226">
        <f t="shared" si="2"/>
        <v>343796</v>
      </c>
      <c r="U15" s="56">
        <f t="shared" si="3"/>
        <v>206277.6</v>
      </c>
      <c r="V15" s="56">
        <f t="shared" si="4"/>
        <v>2887886.4</v>
      </c>
      <c r="W15" s="224">
        <f t="shared" si="5"/>
        <v>0</v>
      </c>
      <c r="X15" s="222">
        <f t="shared" si="1"/>
        <v>3437960</v>
      </c>
      <c r="AA15" s="220"/>
    </row>
    <row r="16" spans="1:27">
      <c r="A16" s="2" t="s">
        <v>148</v>
      </c>
      <c r="B16" s="2" t="s">
        <v>11</v>
      </c>
      <c r="C16" s="572" t="s">
        <v>94</v>
      </c>
      <c r="D16" s="56">
        <f>'Com - CAGBN'!J16</f>
        <v>37500</v>
      </c>
      <c r="E16" s="56">
        <f>'Com - CAGBN'!J21</f>
        <v>50000</v>
      </c>
      <c r="F16" s="56">
        <f>'Com - CAGBN'!J33</f>
        <v>396750</v>
      </c>
      <c r="G16" s="224">
        <f>'Com - CAGBN'!J38</f>
        <v>15750</v>
      </c>
      <c r="H16" s="226">
        <f>'Com - CAGBN'!O16</f>
        <v>24998</v>
      </c>
      <c r="I16" s="56">
        <f>'Com - CAGBN'!O21</f>
        <v>29000</v>
      </c>
      <c r="J16" s="56">
        <f>'Com - CAGBN'!O33</f>
        <v>508502</v>
      </c>
      <c r="K16" s="224">
        <f>'Com - CAGBN'!O38</f>
        <v>17500</v>
      </c>
      <c r="L16" s="226">
        <f>'Com - CAGBN'!T16</f>
        <v>26205</v>
      </c>
      <c r="M16" s="56">
        <f>'Com - CAGBN'!T21</f>
        <v>30400</v>
      </c>
      <c r="N16" s="56">
        <f>'Com - CAGBN'!T33</f>
        <v>531895</v>
      </c>
      <c r="O16" s="224">
        <f>'Com - CAGBN'!T38</f>
        <v>19500</v>
      </c>
      <c r="P16" s="226">
        <f>'Com - CAGBN'!Y16</f>
        <v>28015</v>
      </c>
      <c r="Q16" s="56">
        <f>'Com - CAGBN'!Y21</f>
        <v>32500</v>
      </c>
      <c r="R16" s="56">
        <f>'Com - CAGBN'!Y33</f>
        <v>568235</v>
      </c>
      <c r="S16" s="224">
        <f>'Com - CAGBN'!Y38</f>
        <v>21250</v>
      </c>
      <c r="T16" s="226">
        <f t="shared" si="2"/>
        <v>116718</v>
      </c>
      <c r="U16" s="56">
        <f t="shared" si="3"/>
        <v>141900</v>
      </c>
      <c r="V16" s="56">
        <f t="shared" si="4"/>
        <v>2005382</v>
      </c>
      <c r="W16" s="224">
        <f t="shared" si="5"/>
        <v>74000</v>
      </c>
      <c r="X16" s="222">
        <f t="shared" si="1"/>
        <v>2338000</v>
      </c>
      <c r="AA16" s="220"/>
    </row>
    <row r="17" spans="1:27">
      <c r="A17" s="2" t="s">
        <v>152</v>
      </c>
      <c r="B17" s="2" t="s">
        <v>13</v>
      </c>
      <c r="C17" s="572" t="s">
        <v>153</v>
      </c>
      <c r="D17" s="56">
        <f>'Finance - Pub'!J16</f>
        <v>50000</v>
      </c>
      <c r="E17" s="56">
        <f>'Finance - Pub'!J21</f>
        <v>30000</v>
      </c>
      <c r="F17" s="56">
        <f>'Finance - Pub'!J33</f>
        <v>420000</v>
      </c>
      <c r="G17" s="224">
        <f>'Finance - Pub'!J38</f>
        <v>0</v>
      </c>
      <c r="H17" s="226">
        <f>'Finance - Pub'!O16</f>
        <v>29000</v>
      </c>
      <c r="I17" s="56">
        <f>'Finance - Pub'!O21</f>
        <v>34800</v>
      </c>
      <c r="J17" s="56">
        <f>'Finance - Pub'!O33</f>
        <v>516200</v>
      </c>
      <c r="K17" s="224">
        <f>'Finance - Pub'!O38</f>
        <v>0</v>
      </c>
      <c r="L17" s="226">
        <f>'Finance - Pub'!T16</f>
        <v>30400</v>
      </c>
      <c r="M17" s="56">
        <f>'Finance - Pub'!T21</f>
        <v>36480</v>
      </c>
      <c r="N17" s="56">
        <f>'Finance - Pub'!T33</f>
        <v>541120</v>
      </c>
      <c r="O17" s="224">
        <f>'Finance - Pub'!T38</f>
        <v>0</v>
      </c>
      <c r="P17" s="226">
        <f>'Finance - Pub'!Y16</f>
        <v>32500</v>
      </c>
      <c r="Q17" s="56">
        <f>'Finance - Pub'!Y21</f>
        <v>39000</v>
      </c>
      <c r="R17" s="56">
        <f>'Finance - Pub'!Y33</f>
        <v>578500</v>
      </c>
      <c r="S17" s="224">
        <f>'Finance - Pub'!Y38</f>
        <v>0</v>
      </c>
      <c r="T17" s="226">
        <f t="shared" si="2"/>
        <v>141900</v>
      </c>
      <c r="U17" s="56">
        <f t="shared" si="3"/>
        <v>140280</v>
      </c>
      <c r="V17" s="56">
        <f t="shared" si="4"/>
        <v>2055820</v>
      </c>
      <c r="W17" s="224">
        <f t="shared" si="5"/>
        <v>0</v>
      </c>
      <c r="X17" s="222">
        <f t="shared" si="1"/>
        <v>2338000</v>
      </c>
      <c r="AA17" s="220"/>
    </row>
    <row r="18" spans="1:27">
      <c r="A18" s="2" t="s">
        <v>154</v>
      </c>
      <c r="B18" s="2" t="s">
        <v>13</v>
      </c>
      <c r="C18" s="572" t="s">
        <v>155</v>
      </c>
      <c r="D18" s="56">
        <f>'Finance - Ag'!I20</f>
        <v>50000</v>
      </c>
      <c r="E18" s="56">
        <f>'Finance - Ag'!I25</f>
        <v>30000</v>
      </c>
      <c r="F18" s="56">
        <f>'Finance - Ag'!I37</f>
        <v>420000</v>
      </c>
      <c r="G18" s="224">
        <f>'Finance - Ag'!I42</f>
        <v>0</v>
      </c>
      <c r="H18" s="226">
        <f>'Finance - Ag'!N20</f>
        <v>58000</v>
      </c>
      <c r="I18" s="56">
        <f>'Finance - Ag'!N25</f>
        <v>34800</v>
      </c>
      <c r="J18" s="56">
        <f>'Finance - Ag'!N37</f>
        <v>487200</v>
      </c>
      <c r="K18" s="224">
        <f>'Finance - Ag'!N42</f>
        <v>0</v>
      </c>
      <c r="L18" s="226">
        <f>'Finance - Ag'!S20</f>
        <v>60800</v>
      </c>
      <c r="M18" s="56">
        <f>'Finance - Ag'!S25</f>
        <v>36480</v>
      </c>
      <c r="N18" s="56">
        <f>'Finance - Ag'!S37</f>
        <v>510720</v>
      </c>
      <c r="O18" s="224">
        <f>'Finance - Ag'!S42</f>
        <v>0</v>
      </c>
      <c r="P18" s="226">
        <f>'Finance - Ag'!X20</f>
        <v>65000</v>
      </c>
      <c r="Q18" s="56">
        <f>'Finance - Ag'!X25</f>
        <v>39000</v>
      </c>
      <c r="R18" s="56">
        <f>'Finance - Ag'!X37</f>
        <v>546000</v>
      </c>
      <c r="S18" s="224">
        <f>'Finance - Ag'!X42</f>
        <v>0</v>
      </c>
      <c r="T18" s="226">
        <f t="shared" si="2"/>
        <v>233800</v>
      </c>
      <c r="U18" s="56">
        <f t="shared" si="3"/>
        <v>140280</v>
      </c>
      <c r="V18" s="56">
        <f t="shared" si="4"/>
        <v>1963920</v>
      </c>
      <c r="W18" s="224">
        <f t="shared" si="5"/>
        <v>0</v>
      </c>
      <c r="X18" s="222">
        <f t="shared" si="1"/>
        <v>2338000</v>
      </c>
      <c r="AA18" s="220"/>
    </row>
    <row r="19" spans="1:27">
      <c r="A19" s="2" t="s">
        <v>151</v>
      </c>
      <c r="B19" s="2" t="s">
        <v>12</v>
      </c>
      <c r="C19" s="572" t="s">
        <v>227</v>
      </c>
      <c r="D19" s="56">
        <f>'C&amp;S - Overall'!J16</f>
        <v>65000</v>
      </c>
      <c r="E19" s="56">
        <f>'C&amp;S - Overall'!J21</f>
        <v>39000</v>
      </c>
      <c r="F19" s="56">
        <f>'C&amp;S - Overall'!J33</f>
        <v>546000</v>
      </c>
      <c r="G19" s="224">
        <f>'C&amp;S - Overall'!J38</f>
        <v>0</v>
      </c>
      <c r="H19" s="226">
        <f>'C&amp;S - Overall'!O16</f>
        <v>72000</v>
      </c>
      <c r="I19" s="56">
        <f>'C&amp;S - Overall'!O21</f>
        <v>43200</v>
      </c>
      <c r="J19" s="56">
        <f>'C&amp;S - Overall'!O33</f>
        <v>604800</v>
      </c>
      <c r="K19" s="224">
        <f>'C&amp;S - Overall'!O38</f>
        <v>0</v>
      </c>
      <c r="L19" s="226">
        <f>'C&amp;S - Overall'!T16</f>
        <v>81000</v>
      </c>
      <c r="M19" s="56">
        <f>'C&amp;S - Overall'!T21</f>
        <v>48600</v>
      </c>
      <c r="N19" s="56">
        <f>'C&amp;S - Overall'!T33</f>
        <v>680400</v>
      </c>
      <c r="O19" s="224">
        <f>'C&amp;S - Overall'!T38</f>
        <v>0</v>
      </c>
      <c r="P19" s="226">
        <f>'C&amp;S - Overall'!Y16</f>
        <v>80000</v>
      </c>
      <c r="Q19" s="56">
        <f>'C&amp;S - Overall'!Y21</f>
        <v>48000</v>
      </c>
      <c r="R19" s="56">
        <f>'C&amp;S - Overall'!Y33</f>
        <v>672000</v>
      </c>
      <c r="S19" s="224">
        <f>'C&amp;S - Overall'!Y38</f>
        <v>0</v>
      </c>
      <c r="T19" s="226">
        <f t="shared" si="2"/>
        <v>298000</v>
      </c>
      <c r="U19" s="56">
        <f t="shared" si="3"/>
        <v>178800</v>
      </c>
      <c r="V19" s="56">
        <f t="shared" si="4"/>
        <v>2503200</v>
      </c>
      <c r="W19" s="224">
        <f t="shared" si="5"/>
        <v>0</v>
      </c>
      <c r="X19" s="222">
        <f t="shared" si="1"/>
        <v>2980000</v>
      </c>
      <c r="AA19" s="220"/>
    </row>
    <row r="20" spans="1:27">
      <c r="A20" s="2" t="s">
        <v>166</v>
      </c>
      <c r="B20" s="2" t="s">
        <v>10</v>
      </c>
      <c r="C20" s="572" t="s">
        <v>214</v>
      </c>
      <c r="D20" s="56">
        <f>'Ag - PDP'!J16</f>
        <v>65000</v>
      </c>
      <c r="E20" s="56">
        <f>'Ag - PDP'!J21</f>
        <v>39000</v>
      </c>
      <c r="F20" s="56">
        <f>'Ag - PDP'!J33</f>
        <v>546000</v>
      </c>
      <c r="G20" s="224">
        <f>'Ag - PDP'!J38</f>
        <v>0</v>
      </c>
      <c r="H20" s="226">
        <f>'Ag - PDP'!O16</f>
        <v>72500</v>
      </c>
      <c r="I20" s="56">
        <f>'Ag - PDP'!O21</f>
        <v>43500</v>
      </c>
      <c r="J20" s="56">
        <f>'Ag - PDP'!O33</f>
        <v>609000</v>
      </c>
      <c r="K20" s="224">
        <f>'Ag - PDP'!O38</f>
        <v>0</v>
      </c>
      <c r="L20" s="226">
        <f>'Ag - PDP'!T16</f>
        <v>80000</v>
      </c>
      <c r="M20" s="56">
        <f>'Ag - PDP'!T21</f>
        <v>48000</v>
      </c>
      <c r="N20" s="56">
        <f>'Ag - PDP'!T33</f>
        <v>672000</v>
      </c>
      <c r="O20" s="224">
        <f>'Ag - PDP'!T38</f>
        <v>0</v>
      </c>
      <c r="P20" s="226">
        <f>'Ag - PDP'!Y16</f>
        <v>80000</v>
      </c>
      <c r="Q20" s="56">
        <f>'Ag - PDP'!Y21</f>
        <v>48000</v>
      </c>
      <c r="R20" s="56">
        <f>'Ag - PDP'!Y33</f>
        <v>672000</v>
      </c>
      <c r="S20" s="224">
        <f>'Ag - PDP'!Y38</f>
        <v>0</v>
      </c>
      <c r="T20" s="226">
        <f t="shared" ref="T20:W22" si="6">SUM(D20,H20,L20,P20)</f>
        <v>297500</v>
      </c>
      <c r="U20" s="56">
        <f t="shared" si="6"/>
        <v>178500</v>
      </c>
      <c r="V20" s="56">
        <f t="shared" si="6"/>
        <v>2499000</v>
      </c>
      <c r="W20" s="224">
        <f t="shared" si="6"/>
        <v>0</v>
      </c>
      <c r="X20" s="222">
        <f t="shared" si="1"/>
        <v>2975000</v>
      </c>
      <c r="AA20" s="220"/>
    </row>
    <row r="21" spans="1:27">
      <c r="A21" s="2" t="s">
        <v>167</v>
      </c>
      <c r="B21" s="2" t="s">
        <v>10</v>
      </c>
      <c r="C21" s="572" t="s">
        <v>216</v>
      </c>
      <c r="D21" s="56">
        <f>'Ag - Retrofit'!I16</f>
        <v>87003.005965561999</v>
      </c>
      <c r="E21" s="56">
        <f>'Ag - Retrofit'!I21</f>
        <v>52201.803579337189</v>
      </c>
      <c r="F21" s="56">
        <f>'Ag - Retrofit'!I33</f>
        <v>229063.9992703101</v>
      </c>
      <c r="G21" s="224">
        <f>'Ag - Retrofit'!I38</f>
        <v>501761.25084041082</v>
      </c>
      <c r="H21" s="226">
        <f>'Ag - Retrofit'!N16</f>
        <v>196526.5</v>
      </c>
      <c r="I21" s="56">
        <f>'Ag - Retrofit'!N21</f>
        <v>117915.89999999998</v>
      </c>
      <c r="J21" s="56">
        <f>'Ag - Retrofit'!N33</f>
        <v>517420.58280624828</v>
      </c>
      <c r="K21" s="224">
        <f>'Ag - Retrofit'!N38</f>
        <v>1133402.0171937519</v>
      </c>
      <c r="L21" s="226">
        <f>'Ag - Retrofit'!S16</f>
        <v>232649.7</v>
      </c>
      <c r="M21" s="56">
        <f>'Ag - Retrofit'!S21</f>
        <v>139589.82</v>
      </c>
      <c r="N21" s="56">
        <f>'Ag - Retrofit'!S33</f>
        <v>612526.77559361618</v>
      </c>
      <c r="O21" s="224">
        <f>'Ag - Retrofit'!S38</f>
        <v>1341730.7044063839</v>
      </c>
      <c r="P21" s="226">
        <f>'Ag - Retrofit'!X16</f>
        <v>290326.10000000003</v>
      </c>
      <c r="Q21" s="56">
        <f>'Ag - Retrofit'!X21</f>
        <v>174195.65999999997</v>
      </c>
      <c r="R21" s="56">
        <f>'Ag - Retrofit'!X33</f>
        <v>764378.84898914455</v>
      </c>
      <c r="S21" s="224">
        <f>'Ag - Retrofit'!X38</f>
        <v>1674360.3910108556</v>
      </c>
      <c r="T21" s="226">
        <f t="shared" si="6"/>
        <v>806505.30596556212</v>
      </c>
      <c r="U21" s="56">
        <f t="shared" si="6"/>
        <v>483903.18357933714</v>
      </c>
      <c r="V21" s="56">
        <f t="shared" si="6"/>
        <v>2123390.2066593189</v>
      </c>
      <c r="W21" s="224">
        <f t="shared" si="6"/>
        <v>4651254.3634514017</v>
      </c>
      <c r="X21" s="222">
        <f t="shared" si="1"/>
        <v>8065053.0596556198</v>
      </c>
      <c r="AA21" s="220"/>
    </row>
    <row r="22" spans="1:27">
      <c r="A22" s="2" t="s">
        <v>168</v>
      </c>
      <c r="B22" s="2" t="s">
        <v>10</v>
      </c>
      <c r="C22" s="572" t="s">
        <v>228</v>
      </c>
      <c r="D22" s="56">
        <f>'Ag - DI'!I16</f>
        <v>115975.01299157101</v>
      </c>
      <c r="E22" s="56">
        <f>'Ag - DI'!I21</f>
        <v>69585.007794942605</v>
      </c>
      <c r="F22" s="56">
        <f>'Ag - DI'!I33</f>
        <v>167129.38725390579</v>
      </c>
      <c r="G22" s="224">
        <f>'Ag - DI'!I38</f>
        <v>807060.72187529074</v>
      </c>
      <c r="H22" s="226">
        <f>'Ag - DI'!N16</f>
        <v>260362.40000000002</v>
      </c>
      <c r="I22" s="56">
        <f>'Ag - DI'!N21</f>
        <v>156217.44</v>
      </c>
      <c r="J22" s="56">
        <f>'Ag - DI'!N33</f>
        <v>375203.3067598698</v>
      </c>
      <c r="K22" s="224">
        <f>'Ag - DI'!N38</f>
        <v>1811840.8532401302</v>
      </c>
      <c r="L22" s="226">
        <f>'Ag - DI'!S16</f>
        <v>342454.7</v>
      </c>
      <c r="M22" s="56">
        <f>'Ag - DI'!S21</f>
        <v>205472.82</v>
      </c>
      <c r="N22" s="56">
        <f>'Ag - DI'!S33</f>
        <v>493504.9602225945</v>
      </c>
      <c r="O22" s="224">
        <f>'Ag - DI'!S38</f>
        <v>2383114.519777406</v>
      </c>
      <c r="P22" s="226">
        <f>'Ag - DI'!X16</f>
        <v>377903.10000000009</v>
      </c>
      <c r="Q22" s="56">
        <f>'Ag - DI'!X21</f>
        <v>226741.85999999996</v>
      </c>
      <c r="R22" s="56">
        <f>'Ag - DI'!X33</f>
        <v>544588.97580758901</v>
      </c>
      <c r="S22" s="224">
        <f>'Ag - DI'!X38</f>
        <v>2629797.0641924115</v>
      </c>
      <c r="T22" s="226">
        <f t="shared" si="6"/>
        <v>1096695.2129915711</v>
      </c>
      <c r="U22" s="56">
        <f t="shared" si="6"/>
        <v>658017.12779494259</v>
      </c>
      <c r="V22" s="56">
        <f t="shared" si="6"/>
        <v>1580426.630043959</v>
      </c>
      <c r="W22" s="224">
        <f t="shared" si="6"/>
        <v>7631813.1590852384</v>
      </c>
      <c r="X22" s="222">
        <f>SUM(T22:W22)</f>
        <v>10966952.129915711</v>
      </c>
      <c r="AA22" s="220"/>
    </row>
    <row r="23" spans="1:27" ht="28.8">
      <c r="A23" s="2" t="s">
        <v>172</v>
      </c>
      <c r="B23" s="239" t="s">
        <v>14</v>
      </c>
      <c r="C23" s="575" t="s">
        <v>229</v>
      </c>
      <c r="D23" s="56">
        <f>'Res - Zero-Based Budget'!N4</f>
        <v>124488.00110988104</v>
      </c>
      <c r="E23" s="56">
        <f>'Res - Zero-Based Budget'!O4</f>
        <v>156227.43201496781</v>
      </c>
      <c r="F23" s="56">
        <f>'Res - Zero-Based Budget'!P4</f>
        <v>1910423.4954158529</v>
      </c>
      <c r="G23" s="224">
        <f>'Res - Zero-Based Budget'!Q4</f>
        <v>5347180.3114592982</v>
      </c>
      <c r="H23" s="226">
        <f>'Res - Zero-Based Budget'!R4</f>
        <v>131118.94953847205</v>
      </c>
      <c r="I23" s="56">
        <f>'Res - Zero-Based Budget'!S4</f>
        <v>164549.00546450916</v>
      </c>
      <c r="J23" s="56">
        <f>'Res - Zero-Based Budget'!T4</f>
        <v>2012183.661551781</v>
      </c>
      <c r="K23" s="224">
        <f>'Res - Zero-Based Budget'!U4</f>
        <v>5632001.9534452381</v>
      </c>
      <c r="L23" s="226">
        <f>'Res - Zero-Based Budget'!V4</f>
        <v>133358.58985776987</v>
      </c>
      <c r="M23" s="56">
        <f>'Res - Zero-Based Budget'!W4</f>
        <v>167359.66394244749</v>
      </c>
      <c r="N23" s="56">
        <f>'Res - Zero-Based Budget'!X4</f>
        <v>2046553.732957222</v>
      </c>
      <c r="O23" s="224">
        <f>'Res - Zero-Based Budget'!Y4</f>
        <v>5728202.07324256</v>
      </c>
      <c r="P23" s="226">
        <f>'Res - Zero-Based Budget'!Z4</f>
        <v>138566.54661605894</v>
      </c>
      <c r="Q23" s="56">
        <f>'Res - Zero-Based Budget'!AA4</f>
        <v>173895.44010672485</v>
      </c>
      <c r="R23" s="56">
        <f>'Res - Zero-Based Budget'!AB4</f>
        <v>2126476.3187923278</v>
      </c>
      <c r="S23" s="224">
        <f>'Res - Zero-Based Budget'!AC4</f>
        <v>5951901.4144848892</v>
      </c>
      <c r="T23" s="226">
        <f t="shared" ref="T23:T25" si="7">SUM(D23,H23,L23,P23)</f>
        <v>527532.0871221819</v>
      </c>
      <c r="U23" s="56">
        <f t="shared" ref="U23:U25" si="8">SUM(E23,I23,M23,Q23)</f>
        <v>662031.54152864928</v>
      </c>
      <c r="V23" s="56">
        <f t="shared" ref="V23:V25" si="9">SUM(F23,J23,N23,R23)</f>
        <v>8095637.2087171841</v>
      </c>
      <c r="W23" s="224">
        <f t="shared" ref="W23:W25" si="10">SUM(G23,K23,O23,S23)</f>
        <v>22659285.752631985</v>
      </c>
      <c r="X23" s="222">
        <f>SUM(D23:S23)</f>
        <v>31944486.589999996</v>
      </c>
    </row>
    <row r="24" spans="1:27">
      <c r="A24" s="2" t="s">
        <v>173</v>
      </c>
      <c r="B24" s="239" t="s">
        <v>14</v>
      </c>
      <c r="C24" s="575" t="s">
        <v>175</v>
      </c>
      <c r="D24" s="56">
        <f>'Res - Zero-Based Budget'!N6</f>
        <v>26752.722374491434</v>
      </c>
      <c r="E24" s="56">
        <f>'Res - Zero-Based Budget'!O6</f>
        <v>33573.590054571352</v>
      </c>
      <c r="F24" s="56">
        <f>'Res - Zero-Based Budget'!P6</f>
        <v>410553.8600901282</v>
      </c>
      <c r="G24" s="224">
        <f>'Res - Zero-Based Budget'!Q6</f>
        <v>1149119.8274808091</v>
      </c>
      <c r="H24" s="226">
        <f>'Res - Zero-Based Budget'!R6</f>
        <v>28946.39078263289</v>
      </c>
      <c r="I24" s="56">
        <f>'Res - Zero-Based Budget'!S6</f>
        <v>36326.555633911026</v>
      </c>
      <c r="J24" s="56">
        <f>'Res - Zero-Based Budget'!T6</f>
        <v>444218.43523553386</v>
      </c>
      <c r="K24" s="224">
        <f>'Res - Zero-Based Budget'!U6</f>
        <v>1243345.2983479223</v>
      </c>
      <c r="L24" s="226">
        <f>'Res - Zero-Based Budget'!V6</f>
        <v>36017.534615363453</v>
      </c>
      <c r="M24" s="56">
        <f>'Res - Zero-Based Budget'!W6</f>
        <v>45200.556602252458</v>
      </c>
      <c r="N24" s="56">
        <f>'Res - Zero-Based Budget'!X6</f>
        <v>552733.94835385901</v>
      </c>
      <c r="O24" s="224">
        <f>'Res - Zero-Based Budget'!Y6</f>
        <v>1547074.8204285249</v>
      </c>
      <c r="P24" s="226">
        <f>'Res - Zero-Based Budget'!Z6</f>
        <v>39217.701045709277</v>
      </c>
      <c r="Q24" s="56">
        <f>'Res - Zero-Based Budget'!AA6</f>
        <v>49216.636698133683</v>
      </c>
      <c r="R24" s="56">
        <f>'Res - Zero-Based Budget'!AB6</f>
        <v>601844.48979774816</v>
      </c>
      <c r="S24" s="224">
        <f>'Res - Zero-Based Budget'!AC6</f>
        <v>1684532.7824584087</v>
      </c>
      <c r="T24" s="226">
        <f t="shared" si="7"/>
        <v>130934.34881819706</v>
      </c>
      <c r="U24" s="56">
        <f t="shared" si="8"/>
        <v>164317.33898886852</v>
      </c>
      <c r="V24" s="56">
        <f t="shared" si="9"/>
        <v>2009350.7334772693</v>
      </c>
      <c r="W24" s="224">
        <f t="shared" si="10"/>
        <v>5624072.7287156647</v>
      </c>
      <c r="X24" s="222">
        <f t="shared" ref="X24:X30" si="11">SUM(D24:S24)</f>
        <v>7928675.1499999994</v>
      </c>
    </row>
    <row r="25" spans="1:27">
      <c r="A25" s="2" t="s">
        <v>174</v>
      </c>
      <c r="B25" s="239" t="s">
        <v>14</v>
      </c>
      <c r="C25" s="575" t="s">
        <v>219</v>
      </c>
      <c r="D25" s="56">
        <f>'Res - Zero-Based Budget'!N5</f>
        <v>29725.247082768259</v>
      </c>
      <c r="E25" s="56">
        <f>'Res - Zero-Based Budget'!O5</f>
        <v>37303.988949523722</v>
      </c>
      <c r="F25" s="56">
        <f>'Res - Zero-Based Budget'!P5</f>
        <v>456170.95565569802</v>
      </c>
      <c r="G25" s="224">
        <f>'Res - Zero-Based Budget'!Q5</f>
        <v>1276799.80831201</v>
      </c>
      <c r="H25" s="226">
        <f>'Res - Zero-Based Budget'!R5</f>
        <v>36876.202543355015</v>
      </c>
      <c r="I25" s="56">
        <f>'Res - Zero-Based Budget'!S5</f>
        <v>46278.150299217094</v>
      </c>
      <c r="J25" s="56">
        <f>'Res - Zero-Based Budget'!T5</f>
        <v>565911.27765282651</v>
      </c>
      <c r="K25" s="224">
        <f>'Res - Zero-Based Budget'!U5</f>
        <v>1583957.5095046016</v>
      </c>
      <c r="L25" s="226">
        <f>'Res - Zero-Based Budget'!V5</f>
        <v>43089.475580136626</v>
      </c>
      <c r="M25" s="56">
        <f>'Res - Zero-Based Budget'!W5</f>
        <v>54075.557939230886</v>
      </c>
      <c r="N25" s="56">
        <f>'Res - Zero-Based Budget'!X5</f>
        <v>661261.69445664505</v>
      </c>
      <c r="O25" s="224">
        <f>'Res - Zero-Based Budget'!Y5</f>
        <v>1850838.5820239875</v>
      </c>
      <c r="P25" s="226">
        <f>'Res - Zero-Based Budget'!Z5</f>
        <v>48128.075880836572</v>
      </c>
      <c r="Q25" s="56">
        <f>'Res - Zero-Based Budget'!AA5</f>
        <v>60398.798564111617</v>
      </c>
      <c r="R25" s="56">
        <f>'Res - Zero-Based Budget'!AB5</f>
        <v>738585.29442328098</v>
      </c>
      <c r="S25" s="224">
        <f>'Res - Zero-Based Budget'!AC5</f>
        <v>2067263.4911317709</v>
      </c>
      <c r="T25" s="226">
        <f t="shared" si="7"/>
        <v>157819.00108709646</v>
      </c>
      <c r="U25" s="56">
        <f t="shared" si="8"/>
        <v>198056.49575208331</v>
      </c>
      <c r="V25" s="56">
        <f t="shared" si="9"/>
        <v>2421929.2221884504</v>
      </c>
      <c r="W25" s="224">
        <f t="shared" si="10"/>
        <v>6778859.3909723703</v>
      </c>
      <c r="X25" s="222">
        <f t="shared" si="11"/>
        <v>9556664.1100000013</v>
      </c>
    </row>
    <row r="26" spans="1:27">
      <c r="A26" s="2" t="s">
        <v>176</v>
      </c>
      <c r="B26" s="239" t="s">
        <v>15</v>
      </c>
      <c r="C26" s="572" t="s">
        <v>181</v>
      </c>
      <c r="D26" s="56">
        <f>'WET - Zero-Based Budget'!N4</f>
        <v>30000</v>
      </c>
      <c r="E26" s="56">
        <f>'WET - Zero-Based Budget'!O4</f>
        <v>30000</v>
      </c>
      <c r="F26" s="56">
        <f>'WET - Zero-Based Budget'!P4</f>
        <v>440000</v>
      </c>
      <c r="G26" s="224">
        <f>'WET - Zero-Based Budget'!Q4</f>
        <v>0</v>
      </c>
      <c r="H26" s="226">
        <f>'WET - Zero-Based Budget'!R4</f>
        <v>30000</v>
      </c>
      <c r="I26" s="56">
        <f>'WET - Zero-Based Budget'!S4</f>
        <v>30000</v>
      </c>
      <c r="J26" s="56">
        <f>'WET - Zero-Based Budget'!T4</f>
        <v>440000</v>
      </c>
      <c r="K26" s="224">
        <f>'WET - Zero-Based Budget'!U4</f>
        <v>0</v>
      </c>
      <c r="L26" s="226">
        <f>'WET - Zero-Based Budget'!V4</f>
        <v>30000</v>
      </c>
      <c r="M26" s="56">
        <f>'WET - Zero-Based Budget'!W4</f>
        <v>30000</v>
      </c>
      <c r="N26" s="56">
        <f>'WET - Zero-Based Budget'!X4</f>
        <v>440000</v>
      </c>
      <c r="O26" s="224">
        <f>'WET - Zero-Based Budget'!Y4</f>
        <v>0</v>
      </c>
      <c r="P26" s="226">
        <f>'WET - Zero-Based Budget'!Z4</f>
        <v>30000</v>
      </c>
      <c r="Q26" s="56">
        <f>'WET - Zero-Based Budget'!AA4</f>
        <v>30000</v>
      </c>
      <c r="R26" s="56">
        <f>'WET - Zero-Based Budget'!AB4</f>
        <v>440000</v>
      </c>
      <c r="S26" s="224">
        <f>'WET - Zero-Based Budget'!AC4</f>
        <v>0</v>
      </c>
      <c r="T26" s="226">
        <f t="shared" ref="T26:T30" si="12">SUM(D26,H26,L26,P26)</f>
        <v>120000</v>
      </c>
      <c r="U26" s="56">
        <f t="shared" ref="U26:U30" si="13">SUM(E26,I26,M26,Q26)</f>
        <v>120000</v>
      </c>
      <c r="V26" s="56">
        <f t="shared" ref="V26:V30" si="14">SUM(F26,J26,N26,R26)</f>
        <v>1760000</v>
      </c>
      <c r="W26" s="224">
        <f t="shared" ref="W26:W30" si="15">SUM(G26,K26,O26,S26)</f>
        <v>0</v>
      </c>
      <c r="X26" s="222">
        <f t="shared" si="11"/>
        <v>2000000</v>
      </c>
    </row>
    <row r="27" spans="1:27">
      <c r="A27" s="2" t="s">
        <v>177</v>
      </c>
      <c r="B27" s="239" t="s">
        <v>15</v>
      </c>
      <c r="C27" s="572" t="s">
        <v>182</v>
      </c>
      <c r="D27" s="56">
        <f>'WET - Zero-Based Budget'!N5</f>
        <v>33600</v>
      </c>
      <c r="E27" s="56">
        <f>'WET - Zero-Based Budget'!O5</f>
        <v>33600</v>
      </c>
      <c r="F27" s="56">
        <f>'WET - Zero-Based Budget'!P5</f>
        <v>492800</v>
      </c>
      <c r="G27" s="224">
        <f>'WET - Zero-Based Budget'!Q5</f>
        <v>0</v>
      </c>
      <c r="H27" s="226">
        <f>'WET - Zero-Based Budget'!R5</f>
        <v>36600</v>
      </c>
      <c r="I27" s="56">
        <f>'WET - Zero-Based Budget'!S5</f>
        <v>36600</v>
      </c>
      <c r="J27" s="56">
        <f>'WET - Zero-Based Budget'!T5</f>
        <v>536800</v>
      </c>
      <c r="K27" s="224">
        <f>'WET - Zero-Based Budget'!U5</f>
        <v>0</v>
      </c>
      <c r="L27" s="226">
        <f>'WET - Zero-Based Budget'!V5</f>
        <v>37200</v>
      </c>
      <c r="M27" s="56">
        <f>'WET - Zero-Based Budget'!W5</f>
        <v>37200</v>
      </c>
      <c r="N27" s="56">
        <f>'WET - Zero-Based Budget'!X5</f>
        <v>545600</v>
      </c>
      <c r="O27" s="224">
        <f>'WET - Zero-Based Budget'!Y5</f>
        <v>0</v>
      </c>
      <c r="P27" s="226">
        <f>'WET - Zero-Based Budget'!Z5</f>
        <v>37800</v>
      </c>
      <c r="Q27" s="56">
        <f>'WET - Zero-Based Budget'!AA5</f>
        <v>37800</v>
      </c>
      <c r="R27" s="56">
        <f>'WET - Zero-Based Budget'!AB5</f>
        <v>554400</v>
      </c>
      <c r="S27" s="224">
        <f>'WET - Zero-Based Budget'!AC5</f>
        <v>0</v>
      </c>
      <c r="T27" s="226">
        <f t="shared" si="12"/>
        <v>145200</v>
      </c>
      <c r="U27" s="56">
        <f t="shared" si="13"/>
        <v>145200</v>
      </c>
      <c r="V27" s="56">
        <f t="shared" si="14"/>
        <v>2129600</v>
      </c>
      <c r="W27" s="224">
        <f t="shared" si="15"/>
        <v>0</v>
      </c>
      <c r="X27" s="222">
        <f t="shared" si="11"/>
        <v>2420000</v>
      </c>
    </row>
    <row r="28" spans="1:27">
      <c r="A28" s="2" t="s">
        <v>178</v>
      </c>
      <c r="B28" s="239" t="s">
        <v>15</v>
      </c>
      <c r="C28" s="572" t="s">
        <v>183</v>
      </c>
      <c r="D28" s="56">
        <f>'WET - Zero-Based Budget'!N6</f>
        <v>10800</v>
      </c>
      <c r="E28" s="56">
        <f>'WET - Zero-Based Budget'!O6</f>
        <v>10800</v>
      </c>
      <c r="F28" s="56">
        <f>'WET - Zero-Based Budget'!P6</f>
        <v>158400</v>
      </c>
      <c r="G28" s="224">
        <f>'WET - Zero-Based Budget'!Q6</f>
        <v>0</v>
      </c>
      <c r="H28" s="226">
        <f>'WET - Zero-Based Budget'!R6</f>
        <v>12000</v>
      </c>
      <c r="I28" s="56">
        <f>'WET - Zero-Based Budget'!S6</f>
        <v>12000</v>
      </c>
      <c r="J28" s="56">
        <f>'WET - Zero-Based Budget'!T6</f>
        <v>176000</v>
      </c>
      <c r="K28" s="224">
        <f>'WET - Zero-Based Budget'!U6</f>
        <v>0</v>
      </c>
      <c r="L28" s="226">
        <f>'WET - Zero-Based Budget'!V6</f>
        <v>15000</v>
      </c>
      <c r="M28" s="56">
        <f>'WET - Zero-Based Budget'!W6</f>
        <v>15000</v>
      </c>
      <c r="N28" s="56">
        <f>'WET - Zero-Based Budget'!X6</f>
        <v>220000</v>
      </c>
      <c r="O28" s="224">
        <f>'WET - Zero-Based Budget'!Y6</f>
        <v>0</v>
      </c>
      <c r="P28" s="226">
        <f>'WET - Zero-Based Budget'!Z6</f>
        <v>18000</v>
      </c>
      <c r="Q28" s="56">
        <f>'WET - Zero-Based Budget'!AA6</f>
        <v>18000</v>
      </c>
      <c r="R28" s="56">
        <f>'WET - Zero-Based Budget'!AB6</f>
        <v>264000</v>
      </c>
      <c r="S28" s="224">
        <f>'WET - Zero-Based Budget'!AC6</f>
        <v>0</v>
      </c>
      <c r="T28" s="226">
        <f t="shared" si="12"/>
        <v>55800</v>
      </c>
      <c r="U28" s="56">
        <f t="shared" si="13"/>
        <v>55800</v>
      </c>
      <c r="V28" s="56">
        <f t="shared" si="14"/>
        <v>818400</v>
      </c>
      <c r="W28" s="224">
        <f t="shared" si="15"/>
        <v>0</v>
      </c>
      <c r="X28" s="222">
        <f t="shared" si="11"/>
        <v>930000</v>
      </c>
    </row>
    <row r="29" spans="1:27">
      <c r="A29" s="2" t="s">
        <v>179</v>
      </c>
      <c r="B29" s="239" t="s">
        <v>15</v>
      </c>
      <c r="C29" s="572" t="s">
        <v>184</v>
      </c>
      <c r="D29" s="56">
        <f>'WET - Zero-Based Budget'!N7</f>
        <v>30000</v>
      </c>
      <c r="E29" s="56">
        <f>'WET - Zero-Based Budget'!O7</f>
        <v>30000</v>
      </c>
      <c r="F29" s="56">
        <f>'WET - Zero-Based Budget'!P7</f>
        <v>440000</v>
      </c>
      <c r="G29" s="224">
        <f>'WET - Zero-Based Budget'!Q7</f>
        <v>0</v>
      </c>
      <c r="H29" s="226">
        <f>'WET - Zero-Based Budget'!R7</f>
        <v>30000</v>
      </c>
      <c r="I29" s="56">
        <f>'WET - Zero-Based Budget'!S7</f>
        <v>30000</v>
      </c>
      <c r="J29" s="56">
        <f>'WET - Zero-Based Budget'!T7</f>
        <v>440000</v>
      </c>
      <c r="K29" s="224">
        <f>'WET - Zero-Based Budget'!U7</f>
        <v>0</v>
      </c>
      <c r="L29" s="226">
        <f>'WET - Zero-Based Budget'!V7</f>
        <v>33000</v>
      </c>
      <c r="M29" s="56">
        <f>'WET - Zero-Based Budget'!W7</f>
        <v>33000</v>
      </c>
      <c r="N29" s="56">
        <f>'WET - Zero-Based Budget'!X7</f>
        <v>484000</v>
      </c>
      <c r="O29" s="224">
        <f>'WET - Zero-Based Budget'!Y7</f>
        <v>0</v>
      </c>
      <c r="P29" s="226">
        <f>'WET - Zero-Based Budget'!Z7</f>
        <v>33000</v>
      </c>
      <c r="Q29" s="56">
        <f>'WET - Zero-Based Budget'!AA7</f>
        <v>33000</v>
      </c>
      <c r="R29" s="56">
        <f>'WET - Zero-Based Budget'!AB7</f>
        <v>484000</v>
      </c>
      <c r="S29" s="224">
        <f>'WET - Zero-Based Budget'!AC7</f>
        <v>0</v>
      </c>
      <c r="T29" s="226">
        <f t="shared" si="12"/>
        <v>126000</v>
      </c>
      <c r="U29" s="56">
        <f t="shared" si="13"/>
        <v>126000</v>
      </c>
      <c r="V29" s="56">
        <f t="shared" si="14"/>
        <v>1848000</v>
      </c>
      <c r="W29" s="224">
        <f t="shared" si="15"/>
        <v>0</v>
      </c>
      <c r="X29" s="222">
        <f t="shared" si="11"/>
        <v>2100000</v>
      </c>
    </row>
    <row r="30" spans="1:27">
      <c r="A30" s="2" t="s">
        <v>180</v>
      </c>
      <c r="B30" s="239" t="s">
        <v>15</v>
      </c>
      <c r="C30" s="572" t="s">
        <v>185</v>
      </c>
      <c r="D30" s="56">
        <f>'WET - Zero-Based Budget'!N8</f>
        <v>51000</v>
      </c>
      <c r="E30" s="56">
        <f>'WET - Zero-Based Budget'!O8</f>
        <v>51000</v>
      </c>
      <c r="F30" s="56">
        <f>'WET - Zero-Based Budget'!P8</f>
        <v>748000</v>
      </c>
      <c r="G30" s="224">
        <f>'WET - Zero-Based Budget'!Q8</f>
        <v>0</v>
      </c>
      <c r="H30" s="226">
        <f>'WET - Zero-Based Budget'!R8</f>
        <v>54000</v>
      </c>
      <c r="I30" s="56">
        <f>'WET - Zero-Based Budget'!S8</f>
        <v>54000</v>
      </c>
      <c r="J30" s="56">
        <f>'WET - Zero-Based Budget'!T8</f>
        <v>792000</v>
      </c>
      <c r="K30" s="224">
        <f>'WET - Zero-Based Budget'!U8</f>
        <v>0</v>
      </c>
      <c r="L30" s="226">
        <f>'WET - Zero-Based Budget'!V8</f>
        <v>54000</v>
      </c>
      <c r="M30" s="56">
        <f>'WET - Zero-Based Budget'!W8</f>
        <v>54000</v>
      </c>
      <c r="N30" s="56">
        <f>'WET - Zero-Based Budget'!X8</f>
        <v>792000</v>
      </c>
      <c r="O30" s="224">
        <f>'WET - Zero-Based Budget'!Y8</f>
        <v>0</v>
      </c>
      <c r="P30" s="226">
        <f>'WET - Zero-Based Budget'!Z8</f>
        <v>54000</v>
      </c>
      <c r="Q30" s="56">
        <f>'WET - Zero-Based Budget'!AA8</f>
        <v>54000</v>
      </c>
      <c r="R30" s="56">
        <f>'WET - Zero-Based Budget'!AB8</f>
        <v>792000</v>
      </c>
      <c r="S30" s="224">
        <f>'WET - Zero-Based Budget'!AC8</f>
        <v>0</v>
      </c>
      <c r="T30" s="226">
        <f t="shared" si="12"/>
        <v>213000</v>
      </c>
      <c r="U30" s="56">
        <f t="shared" si="13"/>
        <v>213000</v>
      </c>
      <c r="V30" s="56">
        <f t="shared" si="14"/>
        <v>3124000</v>
      </c>
      <c r="W30" s="224">
        <f t="shared" si="15"/>
        <v>0</v>
      </c>
      <c r="X30" s="222">
        <f t="shared" si="11"/>
        <v>3550000</v>
      </c>
    </row>
    <row r="31" spans="1:27">
      <c r="D31" s="240"/>
      <c r="E31" s="240"/>
      <c r="F31" s="240"/>
      <c r="G31" s="240"/>
      <c r="H31" s="240"/>
      <c r="I31" s="240"/>
      <c r="J31" s="240"/>
      <c r="K31" s="240"/>
      <c r="L31" s="240"/>
      <c r="M31" s="240"/>
      <c r="N31" s="240"/>
      <c r="O31" s="240"/>
      <c r="P31" s="240"/>
      <c r="Q31" s="240"/>
      <c r="R31" s="240"/>
      <c r="S31" s="240"/>
      <c r="T31" s="240"/>
      <c r="U31" s="240"/>
      <c r="V31" s="240"/>
      <c r="W31" s="240"/>
      <c r="X31" s="231"/>
    </row>
    <row r="32" spans="1:27">
      <c r="M32" s="233"/>
      <c r="T32" s="219"/>
      <c r="U32" s="219"/>
      <c r="V32" s="219"/>
      <c r="W32" s="219"/>
    </row>
    <row r="34" spans="20:23">
      <c r="T34" s="219"/>
      <c r="U34" s="219"/>
      <c r="V34" s="219"/>
      <c r="W34" s="219"/>
    </row>
    <row r="36" spans="20:23">
      <c r="T36" s="578"/>
      <c r="U36" s="578"/>
      <c r="V36" s="578"/>
      <c r="W36" s="578"/>
    </row>
    <row r="40" spans="20:23">
      <c r="T40" s="237"/>
      <c r="U40" s="237"/>
      <c r="V40" s="237"/>
      <c r="W40" s="237"/>
    </row>
  </sheetData>
  <mergeCells count="5">
    <mergeCell ref="D1:G1"/>
    <mergeCell ref="H1:K1"/>
    <mergeCell ref="L1:O1"/>
    <mergeCell ref="P1:S1"/>
    <mergeCell ref="T1:W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34DA-1413-4626-8FC2-5CFC25F12966}">
  <dimension ref="C1:AA52"/>
  <sheetViews>
    <sheetView topLeftCell="C1" zoomScale="85" zoomScaleNormal="85" workbookViewId="0">
      <pane xSplit="3" ySplit="8" topLeftCell="F9" activePane="bottomRight" state="frozen"/>
      <selection pane="topRight" activeCell="F1" sqref="F1"/>
      <selection pane="bottomLeft" activeCell="C12" sqref="C12"/>
      <selection pane="bottomRight" activeCell="E5" sqref="E5"/>
    </sheetView>
  </sheetViews>
  <sheetFormatPr defaultColWidth="9.6640625" defaultRowHeight="14.4"/>
  <cols>
    <col min="1" max="2" width="9.6640625" style="135"/>
    <col min="3" max="3" width="15.44140625" style="135" customWidth="1"/>
    <col min="4" max="4" width="9.6640625" style="135"/>
    <col min="5" max="5" width="51.21875" style="135" customWidth="1"/>
    <col min="6" max="6" width="14.44140625" style="135" customWidth="1"/>
    <col min="7" max="7" width="13.5546875" style="135" customWidth="1"/>
    <col min="8" max="8" width="10.6640625" style="135" customWidth="1"/>
    <col min="9" max="9" width="13.6640625" style="135" customWidth="1"/>
    <col min="10" max="10" width="10" style="135" bestFit="1" customWidth="1"/>
    <col min="11" max="11" width="12.33203125" style="135" customWidth="1"/>
    <col min="12" max="12" width="8.88671875" style="135" customWidth="1"/>
    <col min="13" max="13" width="9.77734375" style="135" bestFit="1" customWidth="1"/>
    <col min="14" max="14" width="10.6640625" style="135" customWidth="1"/>
    <col min="15" max="15" width="10" style="135" bestFit="1" customWidth="1"/>
    <col min="16" max="16" width="9.77734375" style="135" bestFit="1" customWidth="1"/>
    <col min="17" max="17" width="9.6640625" style="135"/>
    <col min="18" max="18" width="9.77734375" style="135" bestFit="1" customWidth="1"/>
    <col min="19" max="20" width="10" style="135" bestFit="1" customWidth="1"/>
    <col min="21" max="21" width="9.77734375" style="135" bestFit="1" customWidth="1"/>
    <col min="22" max="22" width="9.6640625" style="135"/>
    <col min="23" max="23" width="9.77734375" style="135" bestFit="1" customWidth="1"/>
    <col min="24" max="25" width="10" style="135" bestFit="1" customWidth="1"/>
    <col min="26" max="27" width="12.6640625" style="135" customWidth="1"/>
    <col min="28" max="16384" width="9.6640625" style="135"/>
  </cols>
  <sheetData>
    <row r="1" spans="3:27">
      <c r="D1" s="136" t="s">
        <v>87</v>
      </c>
      <c r="I1" s="135" t="s">
        <v>88</v>
      </c>
    </row>
    <row r="2" spans="3:27">
      <c r="D2" s="136"/>
      <c r="I2"/>
      <c r="J2"/>
    </row>
    <row r="3" spans="3:27">
      <c r="D3" s="136"/>
    </row>
    <row r="4" spans="3:27">
      <c r="D4" s="136" t="s">
        <v>89</v>
      </c>
      <c r="E4" s="386" t="s">
        <v>220</v>
      </c>
      <c r="F4" s="137"/>
    </row>
    <row r="5" spans="3:27">
      <c r="D5" s="136"/>
      <c r="F5" s="137"/>
    </row>
    <row r="6" spans="3:27">
      <c r="D6" s="136"/>
      <c r="E6"/>
    </row>
    <row r="7" spans="3:27" ht="28.8">
      <c r="E7" s="138"/>
      <c r="F7" s="618">
        <v>2024</v>
      </c>
      <c r="G7" s="619"/>
      <c r="H7" s="619"/>
      <c r="I7" s="619"/>
      <c r="J7" s="620"/>
      <c r="K7" s="618">
        <v>2025</v>
      </c>
      <c r="L7" s="619"/>
      <c r="M7" s="619"/>
      <c r="N7" s="619"/>
      <c r="O7" s="620"/>
      <c r="P7" s="618">
        <v>2026</v>
      </c>
      <c r="Q7" s="619"/>
      <c r="R7" s="619"/>
      <c r="S7" s="619"/>
      <c r="T7" s="620"/>
      <c r="U7" s="618">
        <v>2027</v>
      </c>
      <c r="V7" s="619"/>
      <c r="W7" s="619"/>
      <c r="X7" s="619"/>
      <c r="Y7" s="620"/>
      <c r="Z7" s="139" t="s">
        <v>21</v>
      </c>
      <c r="AA7" s="140"/>
    </row>
    <row r="8" spans="3:27" ht="28.8">
      <c r="C8" s="136"/>
      <c r="D8" s="136" t="s">
        <v>22</v>
      </c>
      <c r="E8" s="136" t="s">
        <v>23</v>
      </c>
      <c r="F8" s="141" t="s">
        <v>24</v>
      </c>
      <c r="G8" s="142" t="s">
        <v>28</v>
      </c>
      <c r="H8" s="142" t="s">
        <v>25</v>
      </c>
      <c r="I8" s="142" t="s">
        <v>29</v>
      </c>
      <c r="J8" s="143" t="s">
        <v>27</v>
      </c>
      <c r="K8" s="141" t="s">
        <v>24</v>
      </c>
      <c r="L8" s="142" t="s">
        <v>28</v>
      </c>
      <c r="M8" s="142" t="s">
        <v>25</v>
      </c>
      <c r="N8" s="142" t="s">
        <v>29</v>
      </c>
      <c r="O8" s="143" t="s">
        <v>27</v>
      </c>
      <c r="P8" s="141" t="s">
        <v>24</v>
      </c>
      <c r="Q8" s="142" t="s">
        <v>28</v>
      </c>
      <c r="R8" s="142" t="s">
        <v>25</v>
      </c>
      <c r="S8" s="142" t="s">
        <v>29</v>
      </c>
      <c r="T8" s="143" t="s">
        <v>27</v>
      </c>
      <c r="U8" s="141" t="s">
        <v>24</v>
      </c>
      <c r="V8" s="142" t="s">
        <v>28</v>
      </c>
      <c r="W8" s="142" t="s">
        <v>25</v>
      </c>
      <c r="X8" s="142" t="s">
        <v>29</v>
      </c>
      <c r="Y8" s="143" t="s">
        <v>27</v>
      </c>
      <c r="Z8" s="144"/>
      <c r="AA8" s="142"/>
    </row>
    <row r="9" spans="3:27">
      <c r="C9" s="617" t="s">
        <v>30</v>
      </c>
      <c r="D9" s="145" t="s">
        <v>31</v>
      </c>
      <c r="E9" s="146" t="s">
        <v>32</v>
      </c>
      <c r="F9" s="387"/>
      <c r="G9" s="388"/>
      <c r="H9" s="389"/>
      <c r="I9" s="396">
        <v>85470</v>
      </c>
      <c r="J9" s="397">
        <f>SUM(H9:I9)</f>
        <v>85470</v>
      </c>
      <c r="K9" s="398"/>
      <c r="L9" s="396"/>
      <c r="M9" s="396"/>
      <c r="N9" s="396">
        <v>81300</v>
      </c>
      <c r="O9" s="397">
        <f>SUM(M9:N9)</f>
        <v>81300</v>
      </c>
      <c r="P9" s="396"/>
      <c r="Q9" s="396"/>
      <c r="R9" s="396"/>
      <c r="S9" s="396">
        <v>84600</v>
      </c>
      <c r="T9" s="397">
        <f>SUM(R9:S9)</f>
        <v>84600</v>
      </c>
      <c r="U9" s="398"/>
      <c r="V9" s="396"/>
      <c r="W9" s="396"/>
      <c r="X9" s="396">
        <v>86400</v>
      </c>
      <c r="Y9" s="397">
        <f>SUM(W9:X9)</f>
        <v>86400</v>
      </c>
      <c r="Z9" s="399">
        <f>SUM(J9,O9,T9,Y9)</f>
        <v>337770</v>
      </c>
    </row>
    <row r="10" spans="3:27">
      <c r="C10" s="617"/>
      <c r="D10" s="145" t="s">
        <v>33</v>
      </c>
      <c r="E10" s="138" t="s">
        <v>34</v>
      </c>
      <c r="F10" s="387"/>
      <c r="G10" s="388"/>
      <c r="H10" s="389"/>
      <c r="I10" s="396">
        <v>60606</v>
      </c>
      <c r="J10" s="397">
        <f>SUM(H10:I10)</f>
        <v>60606</v>
      </c>
      <c r="K10" s="398"/>
      <c r="L10" s="396"/>
      <c r="M10" s="396"/>
      <c r="N10" s="396">
        <v>71544</v>
      </c>
      <c r="O10" s="397">
        <f>SUM(M10:N10)</f>
        <v>71544</v>
      </c>
      <c r="P10" s="396"/>
      <c r="Q10" s="396"/>
      <c r="R10" s="396"/>
      <c r="S10" s="396">
        <v>74448</v>
      </c>
      <c r="T10" s="397">
        <f>SUM(R10:S10)</f>
        <v>74448</v>
      </c>
      <c r="U10" s="398"/>
      <c r="V10" s="396"/>
      <c r="W10" s="396"/>
      <c r="X10" s="396">
        <v>76032</v>
      </c>
      <c r="Y10" s="397">
        <f>SUM(W10:X10)</f>
        <v>76032</v>
      </c>
      <c r="Z10" s="399">
        <f t="shared" ref="Z10:Z34" si="0">SUM(J10,O10,T10,Y10)</f>
        <v>282630</v>
      </c>
    </row>
    <row r="11" spans="3:27">
      <c r="C11" s="617"/>
      <c r="D11" s="145" t="s">
        <v>35</v>
      </c>
      <c r="E11" s="138" t="s">
        <v>36</v>
      </c>
      <c r="F11" s="387"/>
      <c r="G11" s="388"/>
      <c r="H11" s="389"/>
      <c r="I11" s="396">
        <v>9324</v>
      </c>
      <c r="J11" s="397">
        <f>SUM(H11:I11)</f>
        <v>9324</v>
      </c>
      <c r="K11" s="398"/>
      <c r="L11" s="396"/>
      <c r="M11" s="396"/>
      <c r="N11" s="396">
        <v>9756</v>
      </c>
      <c r="O11" s="397">
        <f>SUM(M11:N11)</f>
        <v>9756</v>
      </c>
      <c r="P11" s="396"/>
      <c r="Q11" s="396"/>
      <c r="R11" s="396"/>
      <c r="S11" s="396">
        <v>10152</v>
      </c>
      <c r="T11" s="397">
        <f>SUM(R11:S11)</f>
        <v>10152</v>
      </c>
      <c r="U11" s="398"/>
      <c r="V11" s="396"/>
      <c r="W11" s="396"/>
      <c r="X11" s="396">
        <v>10368</v>
      </c>
      <c r="Y11" s="397">
        <f>SUM(W11:X11)</f>
        <v>10368</v>
      </c>
      <c r="Z11" s="399">
        <f t="shared" si="0"/>
        <v>39600</v>
      </c>
    </row>
    <row r="12" spans="3:27" ht="15" thickBot="1">
      <c r="C12" s="617"/>
      <c r="D12" s="148" t="s">
        <v>37</v>
      </c>
      <c r="E12" s="149" t="s">
        <v>38</v>
      </c>
      <c r="F12" s="387"/>
      <c r="G12" s="388"/>
      <c r="H12" s="389"/>
      <c r="I12" s="396">
        <v>0</v>
      </c>
      <c r="J12" s="397">
        <f>SUM(H12:I12)</f>
        <v>0</v>
      </c>
      <c r="K12" s="398"/>
      <c r="L12" s="396"/>
      <c r="M12" s="396"/>
      <c r="N12" s="396">
        <v>0</v>
      </c>
      <c r="O12" s="397">
        <f>SUM(M12:N12)</f>
        <v>0</v>
      </c>
      <c r="P12" s="396"/>
      <c r="Q12" s="396"/>
      <c r="R12" s="396"/>
      <c r="S12" s="396">
        <v>0</v>
      </c>
      <c r="T12" s="397">
        <f>SUM(R12:S12)</f>
        <v>0</v>
      </c>
      <c r="U12" s="400"/>
      <c r="V12" s="396"/>
      <c r="W12" s="401"/>
      <c r="X12" s="401">
        <v>0</v>
      </c>
      <c r="Y12" s="402">
        <f>SUM(W12:X12)</f>
        <v>0</v>
      </c>
      <c r="Z12" s="403">
        <f t="shared" si="0"/>
        <v>0</v>
      </c>
    </row>
    <row r="13" spans="3:27" ht="15" thickTop="1">
      <c r="C13" s="617"/>
      <c r="E13" s="136" t="s">
        <v>39</v>
      </c>
      <c r="F13" s="390"/>
      <c r="G13" s="391"/>
      <c r="H13" s="391"/>
      <c r="I13" s="404">
        <f>SUM(I9:I12)</f>
        <v>155400</v>
      </c>
      <c r="J13" s="405">
        <f>SUM(J9:J12)</f>
        <v>155400</v>
      </c>
      <c r="K13" s="406"/>
      <c r="L13" s="404"/>
      <c r="M13" s="404"/>
      <c r="N13" s="404">
        <f>SUM(N9:N12)</f>
        <v>162600</v>
      </c>
      <c r="O13" s="405">
        <f>SUM(O9:O12)</f>
        <v>162600</v>
      </c>
      <c r="P13" s="406"/>
      <c r="Q13" s="404"/>
      <c r="R13" s="404"/>
      <c r="S13" s="404">
        <f>SUM(S9:S12)</f>
        <v>169200</v>
      </c>
      <c r="T13" s="405">
        <f>SUM(T9:T12)</f>
        <v>169200</v>
      </c>
      <c r="U13" s="407"/>
      <c r="V13" s="404"/>
      <c r="W13" s="408"/>
      <c r="X13" s="408">
        <f>SUM(X9:X12)</f>
        <v>172800</v>
      </c>
      <c r="Y13" s="409">
        <f>SUM(Y9:Y12)</f>
        <v>172800</v>
      </c>
      <c r="Z13" s="410"/>
    </row>
    <row r="14" spans="3:27">
      <c r="E14" s="136"/>
      <c r="F14" s="392"/>
      <c r="G14" s="386"/>
      <c r="H14" s="386"/>
      <c r="I14" s="408"/>
      <c r="J14" s="409"/>
      <c r="K14" s="407"/>
      <c r="L14" s="408"/>
      <c r="M14" s="408"/>
      <c r="N14" s="408"/>
      <c r="O14" s="409"/>
      <c r="P14" s="407"/>
      <c r="Q14" s="408"/>
      <c r="R14" s="408"/>
      <c r="S14" s="408"/>
      <c r="T14" s="409"/>
      <c r="U14" s="407"/>
      <c r="V14" s="408"/>
      <c r="W14" s="408"/>
      <c r="X14" s="408"/>
      <c r="Y14" s="409"/>
      <c r="Z14" s="408"/>
    </row>
    <row r="15" spans="3:27">
      <c r="C15" s="617" t="s">
        <v>3</v>
      </c>
      <c r="D15" s="145" t="s">
        <v>41</v>
      </c>
      <c r="E15" s="150" t="s">
        <v>42</v>
      </c>
      <c r="F15" s="387"/>
      <c r="G15" s="388"/>
      <c r="H15" s="389"/>
      <c r="I15" s="396">
        <v>85470</v>
      </c>
      <c r="J15" s="397">
        <f>SUM(H15:I15)</f>
        <v>85470</v>
      </c>
      <c r="K15" s="396"/>
      <c r="L15" s="396"/>
      <c r="M15" s="396"/>
      <c r="N15" s="396">
        <v>73170</v>
      </c>
      <c r="O15" s="397">
        <f>SUM(M15:N15)</f>
        <v>73170</v>
      </c>
      <c r="P15" s="396"/>
      <c r="Q15" s="396"/>
      <c r="R15" s="396"/>
      <c r="S15" s="396">
        <v>71064</v>
      </c>
      <c r="T15" s="397">
        <f>SUM(R15:S15)</f>
        <v>71064</v>
      </c>
      <c r="U15" s="398"/>
      <c r="V15" s="396"/>
      <c r="W15" s="396"/>
      <c r="X15" s="396">
        <v>72576</v>
      </c>
      <c r="Y15" s="397">
        <f>SUM(W15:X15)</f>
        <v>72576</v>
      </c>
      <c r="Z15" s="399">
        <f t="shared" si="0"/>
        <v>302280</v>
      </c>
    </row>
    <row r="16" spans="3:27">
      <c r="C16" s="617"/>
      <c r="D16" s="145" t="s">
        <v>43</v>
      </c>
      <c r="E16" s="138" t="s">
        <v>44</v>
      </c>
      <c r="F16" s="387"/>
      <c r="G16" s="388"/>
      <c r="H16" s="389"/>
      <c r="I16" s="396">
        <v>69930</v>
      </c>
      <c r="J16" s="397">
        <f>SUM(H16:I16)</f>
        <v>69930</v>
      </c>
      <c r="K16" s="396"/>
      <c r="L16" s="396"/>
      <c r="M16" s="396"/>
      <c r="N16" s="396">
        <v>89430</v>
      </c>
      <c r="O16" s="397">
        <f>SUM(M16:N16)</f>
        <v>89430</v>
      </c>
      <c r="P16" s="396"/>
      <c r="Q16" s="396"/>
      <c r="R16" s="396"/>
      <c r="S16" s="396">
        <v>98136</v>
      </c>
      <c r="T16" s="397">
        <f>SUM(R16:S16)</f>
        <v>98136</v>
      </c>
      <c r="U16" s="398"/>
      <c r="V16" s="396"/>
      <c r="W16" s="396"/>
      <c r="X16" s="396">
        <v>100224</v>
      </c>
      <c r="Y16" s="397">
        <f>SUM(W16:X16)</f>
        <v>100224</v>
      </c>
      <c r="Z16" s="399">
        <f t="shared" si="0"/>
        <v>357720</v>
      </c>
    </row>
    <row r="17" spans="3:26" ht="15" thickBot="1">
      <c r="C17" s="617"/>
      <c r="D17" s="148" t="s">
        <v>45</v>
      </c>
      <c r="E17" s="149" t="s">
        <v>46</v>
      </c>
      <c r="F17" s="387"/>
      <c r="G17" s="388"/>
      <c r="H17" s="389"/>
      <c r="I17" s="396">
        <v>0</v>
      </c>
      <c r="J17" s="397">
        <f>SUM(H17:I17)</f>
        <v>0</v>
      </c>
      <c r="K17" s="396"/>
      <c r="L17" s="396"/>
      <c r="M17" s="396"/>
      <c r="N17" s="396">
        <v>0</v>
      </c>
      <c r="O17" s="397">
        <f>SUM(M17:N17)</f>
        <v>0</v>
      </c>
      <c r="P17" s="396"/>
      <c r="Q17" s="396"/>
      <c r="R17" s="396"/>
      <c r="S17" s="396">
        <v>0</v>
      </c>
      <c r="T17" s="397">
        <f>SUM(R17:S17)</f>
        <v>0</v>
      </c>
      <c r="U17" s="400"/>
      <c r="V17" s="396"/>
      <c r="W17" s="401"/>
      <c r="X17" s="401">
        <v>0</v>
      </c>
      <c r="Y17" s="402">
        <f>SUM(W17:X17)</f>
        <v>0</v>
      </c>
      <c r="Z17" s="403">
        <f t="shared" si="0"/>
        <v>0</v>
      </c>
    </row>
    <row r="18" spans="3:26" ht="15" thickTop="1">
      <c r="C18" s="617"/>
      <c r="E18" s="136" t="s">
        <v>47</v>
      </c>
      <c r="F18" s="390"/>
      <c r="G18" s="391"/>
      <c r="H18" s="391"/>
      <c r="I18" s="404">
        <f t="shared" ref="I18:J18" si="1">SUM(I15:I17)</f>
        <v>155400</v>
      </c>
      <c r="J18" s="405">
        <f t="shared" si="1"/>
        <v>155400</v>
      </c>
      <c r="K18" s="406"/>
      <c r="L18" s="404"/>
      <c r="M18" s="404"/>
      <c r="N18" s="404">
        <f>SUM(N15:N17)</f>
        <v>162600</v>
      </c>
      <c r="O18" s="405">
        <f>SUM(O15:O17)</f>
        <v>162600</v>
      </c>
      <c r="P18" s="406"/>
      <c r="Q18" s="404"/>
      <c r="R18" s="404"/>
      <c r="S18" s="404">
        <f>SUM(S15:S17)</f>
        <v>169200</v>
      </c>
      <c r="T18" s="405">
        <f>SUM(T15:T17)</f>
        <v>169200</v>
      </c>
      <c r="U18" s="407"/>
      <c r="V18" s="404"/>
      <c r="W18" s="408"/>
      <c r="X18" s="408">
        <f>SUM(X15:X17)</f>
        <v>172800</v>
      </c>
      <c r="Y18" s="409">
        <f>SUM(Y15:Y17)</f>
        <v>172800</v>
      </c>
      <c r="Z18" s="408"/>
    </row>
    <row r="19" spans="3:26">
      <c r="F19" s="392"/>
      <c r="G19" s="386"/>
      <c r="H19" s="386"/>
      <c r="I19" s="408"/>
      <c r="J19" s="409"/>
      <c r="K19" s="407"/>
      <c r="L19" s="408"/>
      <c r="M19" s="408"/>
      <c r="N19" s="408"/>
      <c r="O19" s="409"/>
      <c r="P19" s="407"/>
      <c r="Q19" s="408"/>
      <c r="R19" s="408"/>
      <c r="S19" s="408"/>
      <c r="T19" s="409"/>
      <c r="U19" s="407"/>
      <c r="V19" s="408"/>
      <c r="W19" s="408"/>
      <c r="X19" s="408"/>
      <c r="Y19" s="409"/>
      <c r="Z19" s="408"/>
    </row>
    <row r="20" spans="3:26" ht="28.95" customHeight="1">
      <c r="C20" s="599" t="s">
        <v>48</v>
      </c>
      <c r="D20" s="145" t="s">
        <v>49</v>
      </c>
      <c r="E20" s="146" t="s">
        <v>50</v>
      </c>
      <c r="F20" s="387"/>
      <c r="G20" s="388"/>
      <c r="H20" s="389"/>
      <c r="I20" s="396">
        <v>273504</v>
      </c>
      <c r="J20" s="397">
        <f>SUM(H20:I20)</f>
        <v>273504</v>
      </c>
      <c r="K20" s="398"/>
      <c r="L20" s="396"/>
      <c r="M20" s="396"/>
      <c r="N20" s="396">
        <v>286176</v>
      </c>
      <c r="O20" s="397">
        <f>SUM(M20:N20)</f>
        <v>286176</v>
      </c>
      <c r="P20" s="398"/>
      <c r="Q20" s="396"/>
      <c r="R20" s="396"/>
      <c r="S20" s="396">
        <v>297792</v>
      </c>
      <c r="T20" s="397">
        <f>SUM(R20:S20)</f>
        <v>297792</v>
      </c>
      <c r="U20" s="398"/>
      <c r="V20" s="396"/>
      <c r="W20" s="396"/>
      <c r="X20" s="396">
        <v>304128</v>
      </c>
      <c r="Y20" s="397">
        <f>SUM(W20:X20)</f>
        <v>304128</v>
      </c>
      <c r="Z20" s="399">
        <f t="shared" si="0"/>
        <v>1161600</v>
      </c>
    </row>
    <row r="21" spans="3:26" ht="28.8">
      <c r="C21" s="600"/>
      <c r="D21" s="145" t="s">
        <v>51</v>
      </c>
      <c r="E21" s="151" t="s">
        <v>52</v>
      </c>
      <c r="F21" s="387"/>
      <c r="G21" s="388"/>
      <c r="H21" s="389"/>
      <c r="I21" s="396">
        <v>273504</v>
      </c>
      <c r="J21" s="397">
        <f t="shared" ref="J21:J29" si="2">SUM(H21:I21)</f>
        <v>273504</v>
      </c>
      <c r="K21" s="398"/>
      <c r="L21" s="396"/>
      <c r="M21" s="396"/>
      <c r="N21" s="396">
        <v>286176</v>
      </c>
      <c r="O21" s="397">
        <f t="shared" ref="O21:O29" si="3">SUM(M21:N21)</f>
        <v>286176</v>
      </c>
      <c r="P21" s="398"/>
      <c r="Q21" s="396"/>
      <c r="R21" s="396"/>
      <c r="S21" s="396">
        <v>297792</v>
      </c>
      <c r="T21" s="397">
        <f t="shared" ref="T21:T29" si="4">SUM(R21:S21)</f>
        <v>297792</v>
      </c>
      <c r="U21" s="398"/>
      <c r="V21" s="396"/>
      <c r="W21" s="396"/>
      <c r="X21" s="396">
        <v>304128</v>
      </c>
      <c r="Y21" s="397">
        <f t="shared" ref="Y21:Y29" si="5">SUM(W21:X21)</f>
        <v>304128</v>
      </c>
      <c r="Z21" s="399">
        <f t="shared" si="0"/>
        <v>1161600</v>
      </c>
    </row>
    <row r="22" spans="3:26" ht="28.8">
      <c r="C22" s="600"/>
      <c r="D22" s="145" t="s">
        <v>53</v>
      </c>
      <c r="E22" s="146" t="s">
        <v>54</v>
      </c>
      <c r="F22" s="387"/>
      <c r="G22" s="388"/>
      <c r="H22" s="389"/>
      <c r="I22" s="396">
        <v>273504</v>
      </c>
      <c r="J22" s="397">
        <f t="shared" si="2"/>
        <v>273504</v>
      </c>
      <c r="K22" s="398"/>
      <c r="L22" s="396"/>
      <c r="M22" s="396"/>
      <c r="N22" s="396">
        <v>286176</v>
      </c>
      <c r="O22" s="397">
        <f t="shared" si="3"/>
        <v>286176</v>
      </c>
      <c r="P22" s="398"/>
      <c r="Q22" s="396"/>
      <c r="R22" s="396"/>
      <c r="S22" s="396">
        <v>297792</v>
      </c>
      <c r="T22" s="397">
        <f t="shared" si="4"/>
        <v>297792</v>
      </c>
      <c r="U22" s="398"/>
      <c r="V22" s="396"/>
      <c r="W22" s="396"/>
      <c r="X22" s="396">
        <v>304128</v>
      </c>
      <c r="Y22" s="397">
        <f t="shared" si="5"/>
        <v>304128</v>
      </c>
      <c r="Z22" s="399">
        <f t="shared" si="0"/>
        <v>1161600</v>
      </c>
    </row>
    <row r="23" spans="3:26">
      <c r="C23" s="600"/>
      <c r="D23" s="145" t="s">
        <v>55</v>
      </c>
      <c r="E23" s="138" t="s">
        <v>56</v>
      </c>
      <c r="F23" s="387"/>
      <c r="G23" s="388"/>
      <c r="H23" s="389"/>
      <c r="I23" s="396">
        <v>227920</v>
      </c>
      <c r="J23" s="397">
        <f t="shared" si="2"/>
        <v>227920</v>
      </c>
      <c r="K23" s="398"/>
      <c r="L23" s="396"/>
      <c r="M23" s="396"/>
      <c r="N23" s="396">
        <v>238480</v>
      </c>
      <c r="O23" s="397">
        <f t="shared" si="3"/>
        <v>238480</v>
      </c>
      <c r="P23" s="398"/>
      <c r="Q23" s="396"/>
      <c r="R23" s="396"/>
      <c r="S23" s="396">
        <v>248160</v>
      </c>
      <c r="T23" s="397">
        <f t="shared" si="4"/>
        <v>248160</v>
      </c>
      <c r="U23" s="398"/>
      <c r="V23" s="396"/>
      <c r="W23" s="396"/>
      <c r="X23" s="396">
        <v>253440</v>
      </c>
      <c r="Y23" s="397">
        <f t="shared" si="5"/>
        <v>253440</v>
      </c>
      <c r="Z23" s="399">
        <f t="shared" si="0"/>
        <v>968000</v>
      </c>
    </row>
    <row r="24" spans="3:26">
      <c r="C24" s="600"/>
      <c r="D24" s="145" t="s">
        <v>57</v>
      </c>
      <c r="E24" s="138" t="s">
        <v>58</v>
      </c>
      <c r="F24" s="387"/>
      <c r="G24" s="388"/>
      <c r="H24" s="389"/>
      <c r="I24" s="396">
        <v>250712</v>
      </c>
      <c r="J24" s="397">
        <f t="shared" si="2"/>
        <v>250712</v>
      </c>
      <c r="K24" s="398"/>
      <c r="L24" s="396"/>
      <c r="M24" s="396"/>
      <c r="N24" s="396">
        <v>262328</v>
      </c>
      <c r="O24" s="397">
        <f t="shared" si="3"/>
        <v>262328</v>
      </c>
      <c r="P24" s="398"/>
      <c r="Q24" s="396"/>
      <c r="R24" s="396"/>
      <c r="S24" s="396">
        <v>272976</v>
      </c>
      <c r="T24" s="397">
        <f t="shared" si="4"/>
        <v>272976</v>
      </c>
      <c r="U24" s="398"/>
      <c r="V24" s="396"/>
      <c r="W24" s="396"/>
      <c r="X24" s="396">
        <v>278784</v>
      </c>
      <c r="Y24" s="397">
        <f t="shared" si="5"/>
        <v>278784</v>
      </c>
      <c r="Z24" s="399">
        <f t="shared" si="0"/>
        <v>1064800</v>
      </c>
    </row>
    <row r="25" spans="3:26" ht="28.8">
      <c r="C25" s="600"/>
      <c r="D25" s="145" t="s">
        <v>59</v>
      </c>
      <c r="E25" s="146" t="s">
        <v>60</v>
      </c>
      <c r="F25" s="387"/>
      <c r="G25" s="388"/>
      <c r="H25" s="389"/>
      <c r="I25" s="396">
        <v>205128</v>
      </c>
      <c r="J25" s="397">
        <f t="shared" si="2"/>
        <v>205128</v>
      </c>
      <c r="K25" s="398"/>
      <c r="L25" s="396"/>
      <c r="M25" s="396"/>
      <c r="N25" s="396">
        <v>214632</v>
      </c>
      <c r="O25" s="397">
        <f t="shared" si="3"/>
        <v>214632</v>
      </c>
      <c r="P25" s="398"/>
      <c r="Q25" s="396"/>
      <c r="R25" s="396"/>
      <c r="S25" s="396">
        <v>223344</v>
      </c>
      <c r="T25" s="397">
        <f t="shared" si="4"/>
        <v>223344</v>
      </c>
      <c r="U25" s="398"/>
      <c r="V25" s="396"/>
      <c r="W25" s="396"/>
      <c r="X25" s="396">
        <v>228096</v>
      </c>
      <c r="Y25" s="397">
        <f t="shared" si="5"/>
        <v>228096</v>
      </c>
      <c r="Z25" s="399">
        <f t="shared" si="0"/>
        <v>871200</v>
      </c>
    </row>
    <row r="26" spans="3:26">
      <c r="C26" s="600"/>
      <c r="D26" s="145" t="s">
        <v>61</v>
      </c>
      <c r="E26" s="146" t="s">
        <v>62</v>
      </c>
      <c r="F26" s="387"/>
      <c r="G26" s="388"/>
      <c r="H26" s="389"/>
      <c r="I26" s="396">
        <v>227920</v>
      </c>
      <c r="J26" s="397">
        <f t="shared" si="2"/>
        <v>227920</v>
      </c>
      <c r="K26" s="398"/>
      <c r="L26" s="396"/>
      <c r="M26" s="396"/>
      <c r="N26" s="396">
        <v>238480</v>
      </c>
      <c r="O26" s="397">
        <f t="shared" si="3"/>
        <v>238480</v>
      </c>
      <c r="P26" s="398"/>
      <c r="Q26" s="396"/>
      <c r="R26" s="396"/>
      <c r="S26" s="396">
        <v>248160</v>
      </c>
      <c r="T26" s="397">
        <f t="shared" si="4"/>
        <v>248160</v>
      </c>
      <c r="U26" s="398"/>
      <c r="V26" s="396"/>
      <c r="W26" s="396"/>
      <c r="X26" s="396">
        <v>253440</v>
      </c>
      <c r="Y26" s="397">
        <f t="shared" si="5"/>
        <v>253440</v>
      </c>
      <c r="Z26" s="399">
        <f t="shared" si="0"/>
        <v>968000</v>
      </c>
    </row>
    <row r="27" spans="3:26">
      <c r="C27" s="600"/>
      <c r="D27" s="145" t="s">
        <v>63</v>
      </c>
      <c r="E27" s="138" t="s">
        <v>64</v>
      </c>
      <c r="F27" s="387"/>
      <c r="G27" s="388"/>
      <c r="H27" s="389"/>
      <c r="I27" s="396">
        <v>273504</v>
      </c>
      <c r="J27" s="397">
        <f t="shared" si="2"/>
        <v>273504</v>
      </c>
      <c r="K27" s="398"/>
      <c r="L27" s="396"/>
      <c r="M27" s="396"/>
      <c r="N27" s="396">
        <v>286176</v>
      </c>
      <c r="O27" s="397">
        <f t="shared" si="3"/>
        <v>286176</v>
      </c>
      <c r="P27" s="398"/>
      <c r="Q27" s="396"/>
      <c r="R27" s="396"/>
      <c r="S27" s="396">
        <v>297792</v>
      </c>
      <c r="T27" s="397">
        <f t="shared" si="4"/>
        <v>297792</v>
      </c>
      <c r="U27" s="398"/>
      <c r="V27" s="396"/>
      <c r="W27" s="396"/>
      <c r="X27" s="396">
        <v>304128</v>
      </c>
      <c r="Y27" s="397">
        <f t="shared" si="5"/>
        <v>304128</v>
      </c>
      <c r="Z27" s="399">
        <f t="shared" si="0"/>
        <v>1161600</v>
      </c>
    </row>
    <row r="28" spans="3:26">
      <c r="C28" s="600"/>
      <c r="D28" s="145" t="s">
        <v>65</v>
      </c>
      <c r="E28" s="138" t="s">
        <v>66</v>
      </c>
      <c r="F28" s="387"/>
      <c r="G28" s="388"/>
      <c r="H28" s="389"/>
      <c r="I28" s="396">
        <v>273504</v>
      </c>
      <c r="J28" s="397">
        <f t="shared" si="2"/>
        <v>273504</v>
      </c>
      <c r="K28" s="398"/>
      <c r="L28" s="396"/>
      <c r="M28" s="396"/>
      <c r="N28" s="396">
        <v>286176</v>
      </c>
      <c r="O28" s="397">
        <f t="shared" si="3"/>
        <v>286176</v>
      </c>
      <c r="P28" s="398"/>
      <c r="Q28" s="396"/>
      <c r="R28" s="396"/>
      <c r="S28" s="396">
        <v>297792</v>
      </c>
      <c r="T28" s="397">
        <f t="shared" si="4"/>
        <v>297792</v>
      </c>
      <c r="U28" s="398"/>
      <c r="V28" s="396"/>
      <c r="W28" s="396"/>
      <c r="X28" s="396">
        <v>304128</v>
      </c>
      <c r="Y28" s="397">
        <f t="shared" si="5"/>
        <v>304128</v>
      </c>
      <c r="Z28" s="399">
        <f t="shared" si="0"/>
        <v>1161600</v>
      </c>
    </row>
    <row r="29" spans="3:26" ht="15" thickBot="1">
      <c r="C29" s="600"/>
      <c r="D29" s="148" t="s">
        <v>67</v>
      </c>
      <c r="E29" s="149" t="s">
        <v>90</v>
      </c>
      <c r="F29" s="387"/>
      <c r="G29" s="388"/>
      <c r="H29" s="389"/>
      <c r="I29" s="396">
        <v>0</v>
      </c>
      <c r="J29" s="397">
        <f t="shared" si="2"/>
        <v>0</v>
      </c>
      <c r="K29" s="398"/>
      <c r="L29" s="396"/>
      <c r="M29" s="396"/>
      <c r="N29" s="396">
        <v>0</v>
      </c>
      <c r="O29" s="397">
        <f t="shared" si="3"/>
        <v>0</v>
      </c>
      <c r="P29" s="398"/>
      <c r="Q29" s="396"/>
      <c r="R29" s="396"/>
      <c r="S29" s="396">
        <v>0</v>
      </c>
      <c r="T29" s="397">
        <f t="shared" si="4"/>
        <v>0</v>
      </c>
      <c r="U29" s="400"/>
      <c r="V29" s="401"/>
      <c r="W29" s="401"/>
      <c r="X29" s="401">
        <v>0</v>
      </c>
      <c r="Y29" s="402">
        <f t="shared" si="5"/>
        <v>0</v>
      </c>
      <c r="Z29" s="403">
        <f t="shared" si="0"/>
        <v>0</v>
      </c>
    </row>
    <row r="30" spans="3:26" ht="15" thickTop="1">
      <c r="C30" s="601"/>
      <c r="E30" s="136" t="s">
        <v>68</v>
      </c>
      <c r="F30" s="390"/>
      <c r="G30" s="391"/>
      <c r="H30" s="391"/>
      <c r="I30" s="404">
        <f>SUM(I20:I29)</f>
        <v>2279200</v>
      </c>
      <c r="J30" s="405">
        <f>SUM(J20:J29)</f>
        <v>2279200</v>
      </c>
      <c r="K30" s="406"/>
      <c r="L30" s="404"/>
      <c r="M30" s="404"/>
      <c r="N30" s="404">
        <f>SUM(N20:N29)</f>
        <v>2384800</v>
      </c>
      <c r="O30" s="405">
        <f>SUM(O20:O29)</f>
        <v>2384800</v>
      </c>
      <c r="P30" s="406"/>
      <c r="Q30" s="404"/>
      <c r="R30" s="404"/>
      <c r="S30" s="404">
        <f>SUM(S20:S29)</f>
        <v>2481600</v>
      </c>
      <c r="T30" s="405">
        <f>SUM(T20:T29)</f>
        <v>2481600</v>
      </c>
      <c r="U30" s="407"/>
      <c r="V30" s="408"/>
      <c r="W30" s="408"/>
      <c r="X30" s="408">
        <f>SUM(X20:X29)</f>
        <v>2534400</v>
      </c>
      <c r="Y30" s="409">
        <f>SUM(Y20:Y29)</f>
        <v>2534400</v>
      </c>
      <c r="Z30" s="408"/>
    </row>
    <row r="31" spans="3:26">
      <c r="F31" s="392"/>
      <c r="G31" s="386"/>
      <c r="H31" s="386"/>
      <c r="I31" s="408"/>
      <c r="J31" s="409"/>
      <c r="K31" s="407"/>
      <c r="L31" s="408"/>
      <c r="M31" s="408"/>
      <c r="N31" s="408"/>
      <c r="O31" s="409"/>
      <c r="P31" s="407"/>
      <c r="Q31" s="408"/>
      <c r="R31" s="408"/>
      <c r="S31" s="408"/>
      <c r="T31" s="409"/>
      <c r="U31" s="407"/>
      <c r="V31" s="408"/>
      <c r="W31" s="408"/>
      <c r="X31" s="408"/>
      <c r="Y31" s="409"/>
      <c r="Z31" s="408"/>
    </row>
    <row r="32" spans="3:26">
      <c r="C32" s="602" t="s">
        <v>69</v>
      </c>
      <c r="D32" s="145" t="s">
        <v>70</v>
      </c>
      <c r="E32" s="138" t="s">
        <v>71</v>
      </c>
      <c r="F32" s="605" t="s">
        <v>40</v>
      </c>
      <c r="G32" s="606"/>
      <c r="H32" s="607"/>
      <c r="I32" s="396">
        <v>0</v>
      </c>
      <c r="J32" s="397">
        <f>SUM(H32:I32)</f>
        <v>0</v>
      </c>
      <c r="K32" s="621" t="s">
        <v>40</v>
      </c>
      <c r="L32" s="622"/>
      <c r="M32" s="623"/>
      <c r="N32" s="396">
        <v>0</v>
      </c>
      <c r="O32" s="397">
        <f>SUM(M32:N32)</f>
        <v>0</v>
      </c>
      <c r="P32" s="621" t="s">
        <v>40</v>
      </c>
      <c r="Q32" s="622"/>
      <c r="R32" s="623"/>
      <c r="S32" s="396">
        <v>0</v>
      </c>
      <c r="T32" s="397">
        <f>SUM(R32:S32)</f>
        <v>0</v>
      </c>
      <c r="U32" s="630" t="s">
        <v>40</v>
      </c>
      <c r="V32" s="622"/>
      <c r="W32" s="623"/>
      <c r="X32" s="396">
        <v>0</v>
      </c>
      <c r="Y32" s="397">
        <f>SUM(W32:X32)</f>
        <v>0</v>
      </c>
      <c r="Z32" s="399">
        <f t="shared" si="0"/>
        <v>0</v>
      </c>
    </row>
    <row r="33" spans="3:26">
      <c r="C33" s="603"/>
      <c r="D33" s="147" t="s">
        <v>72</v>
      </c>
      <c r="E33" s="138" t="s">
        <v>73</v>
      </c>
      <c r="F33" s="608"/>
      <c r="G33" s="609"/>
      <c r="H33" s="610"/>
      <c r="I33" s="396">
        <v>0</v>
      </c>
      <c r="J33" s="397">
        <f>SUM(H33:I33)</f>
        <v>0</v>
      </c>
      <c r="K33" s="624"/>
      <c r="L33" s="625"/>
      <c r="M33" s="626"/>
      <c r="N33" s="396">
        <v>0</v>
      </c>
      <c r="O33" s="397">
        <f>SUM(M33:N33)</f>
        <v>0</v>
      </c>
      <c r="P33" s="624"/>
      <c r="Q33" s="625"/>
      <c r="R33" s="626"/>
      <c r="S33" s="396">
        <v>0</v>
      </c>
      <c r="T33" s="397">
        <f>SUM(R33:S33)</f>
        <v>0</v>
      </c>
      <c r="U33" s="631"/>
      <c r="V33" s="625"/>
      <c r="W33" s="626"/>
      <c r="X33" s="396">
        <v>0</v>
      </c>
      <c r="Y33" s="397">
        <f>SUM(W33:X33)</f>
        <v>0</v>
      </c>
      <c r="Z33" s="399">
        <f t="shared" si="0"/>
        <v>0</v>
      </c>
    </row>
    <row r="34" spans="3:26" ht="29.4" thickBot="1">
      <c r="C34" s="603"/>
      <c r="D34" s="152" t="s">
        <v>74</v>
      </c>
      <c r="E34" s="153" t="s">
        <v>75</v>
      </c>
      <c r="F34" s="611"/>
      <c r="G34" s="612"/>
      <c r="H34" s="613"/>
      <c r="I34" s="401">
        <v>0</v>
      </c>
      <c r="J34" s="402">
        <f>SUM(H34:I34)</f>
        <v>0</v>
      </c>
      <c r="K34" s="627"/>
      <c r="L34" s="628"/>
      <c r="M34" s="629"/>
      <c r="N34" s="401">
        <v>0</v>
      </c>
      <c r="O34" s="402">
        <f>SUM(M34:N34)</f>
        <v>0</v>
      </c>
      <c r="P34" s="627"/>
      <c r="Q34" s="628"/>
      <c r="R34" s="629"/>
      <c r="S34" s="401">
        <v>0</v>
      </c>
      <c r="T34" s="402">
        <f>SUM(R34:S34)</f>
        <v>0</v>
      </c>
      <c r="U34" s="632"/>
      <c r="V34" s="628"/>
      <c r="W34" s="629"/>
      <c r="X34" s="401">
        <v>0</v>
      </c>
      <c r="Y34" s="402">
        <f>SUM(W34:X34)</f>
        <v>0</v>
      </c>
      <c r="Z34" s="403">
        <f t="shared" si="0"/>
        <v>0</v>
      </c>
    </row>
    <row r="35" spans="3:26" ht="15" thickTop="1">
      <c r="C35" s="604"/>
      <c r="E35" s="136" t="s">
        <v>76</v>
      </c>
      <c r="F35" s="392">
        <f>SUM(F32:F34)</f>
        <v>0</v>
      </c>
      <c r="G35" s="386" t="s">
        <v>40</v>
      </c>
      <c r="H35" s="386">
        <f>SUM(H32:H34)</f>
        <v>0</v>
      </c>
      <c r="I35" s="408">
        <f>SUM(I32:I34)</f>
        <v>0</v>
      </c>
      <c r="J35" s="409">
        <f>SUM(J32:J34)</f>
        <v>0</v>
      </c>
      <c r="K35" s="407">
        <f>SUM(K32:K34)</f>
        <v>0</v>
      </c>
      <c r="L35" s="408" t="s">
        <v>40</v>
      </c>
      <c r="M35" s="408">
        <f>SUM(M32:M34)</f>
        <v>0</v>
      </c>
      <c r="N35" s="408">
        <f>SUM(N32:N34)</f>
        <v>0</v>
      </c>
      <c r="O35" s="409">
        <f>SUM(O32:O34)</f>
        <v>0</v>
      </c>
      <c r="P35" s="407">
        <f>SUM(P32:P34)</f>
        <v>0</v>
      </c>
      <c r="Q35" s="408" t="s">
        <v>40</v>
      </c>
      <c r="R35" s="408">
        <f>SUM(R32:R34)</f>
        <v>0</v>
      </c>
      <c r="S35" s="408">
        <f>SUM(S32:S34)</f>
        <v>0</v>
      </c>
      <c r="T35" s="409">
        <f>SUM(T32:T34)</f>
        <v>0</v>
      </c>
      <c r="U35" s="407">
        <f>SUM(U32:U34)</f>
        <v>0</v>
      </c>
      <c r="V35" s="408" t="s">
        <v>40</v>
      </c>
      <c r="W35" s="408">
        <f>SUM(W32:W34)</f>
        <v>0</v>
      </c>
      <c r="X35" s="408">
        <f>SUM(X32:X34)</f>
        <v>0</v>
      </c>
      <c r="Y35" s="409">
        <f>SUM(Y32:Y34)</f>
        <v>0</v>
      </c>
      <c r="Z35" s="408"/>
    </row>
    <row r="36" spans="3:26">
      <c r="E36" s="136"/>
    </row>
    <row r="37" spans="3:26">
      <c r="E37" s="136"/>
    </row>
    <row r="38" spans="3:26">
      <c r="E38" s="136"/>
      <c r="N38"/>
      <c r="O38"/>
      <c r="P38"/>
      <c r="Q38"/>
      <c r="R38"/>
      <c r="S38"/>
      <c r="T38"/>
      <c r="U38"/>
      <c r="V38"/>
      <c r="W38"/>
      <c r="X38"/>
      <c r="Y38"/>
    </row>
    <row r="39" spans="3:26">
      <c r="F39" s="598" t="s">
        <v>0</v>
      </c>
      <c r="G39" s="598"/>
      <c r="H39" s="137"/>
      <c r="I39" s="137"/>
      <c r="J39" s="137"/>
      <c r="K39" s="137"/>
      <c r="N39"/>
      <c r="O39"/>
      <c r="P39"/>
      <c r="Q39"/>
      <c r="R39"/>
      <c r="S39"/>
      <c r="T39"/>
      <c r="U39"/>
      <c r="V39"/>
      <c r="W39"/>
      <c r="X39"/>
      <c r="Y39"/>
    </row>
    <row r="40" spans="3:26" ht="28.8">
      <c r="E40" s="154" t="s">
        <v>77</v>
      </c>
      <c r="F40" s="154" t="s">
        <v>78</v>
      </c>
      <c r="G40" s="155" t="s">
        <v>79</v>
      </c>
      <c r="H40" s="137"/>
      <c r="I40" s="137"/>
      <c r="J40" s="137"/>
      <c r="K40" s="137"/>
      <c r="N40"/>
      <c r="O40"/>
      <c r="P40"/>
      <c r="Q40"/>
      <c r="R40"/>
      <c r="S40"/>
      <c r="T40"/>
      <c r="U40"/>
      <c r="V40"/>
      <c r="W40"/>
      <c r="X40"/>
      <c r="Y40"/>
    </row>
    <row r="41" spans="3:26">
      <c r="E41" s="147" t="s">
        <v>30</v>
      </c>
      <c r="F41" s="157">
        <f>J13+O13+T13+Y13</f>
        <v>660000</v>
      </c>
      <c r="G41" s="394">
        <f>F41/$G$45</f>
        <v>0.06</v>
      </c>
      <c r="H41" s="137"/>
      <c r="I41" s="137"/>
      <c r="J41" s="137"/>
      <c r="K41" s="137"/>
      <c r="N41"/>
      <c r="O41"/>
      <c r="P41"/>
      <c r="Q41"/>
      <c r="R41"/>
      <c r="S41"/>
      <c r="T41"/>
      <c r="U41"/>
      <c r="V41"/>
      <c r="W41"/>
      <c r="X41"/>
      <c r="Y41"/>
    </row>
    <row r="42" spans="3:26">
      <c r="E42" s="147" t="s">
        <v>3</v>
      </c>
      <c r="F42" s="157">
        <f>J18+O18+T18+Y18</f>
        <v>660000</v>
      </c>
      <c r="G42" s="394">
        <f>F42/$G$45</f>
        <v>0.06</v>
      </c>
      <c r="H42" s="137"/>
      <c r="I42" s="137"/>
      <c r="J42" s="137"/>
      <c r="K42" s="137"/>
      <c r="N42"/>
      <c r="O42"/>
      <c r="P42"/>
      <c r="Q42"/>
      <c r="R42"/>
      <c r="S42"/>
      <c r="T42"/>
      <c r="U42"/>
      <c r="V42"/>
      <c r="W42"/>
      <c r="X42"/>
      <c r="Y42"/>
    </row>
    <row r="43" spans="3:26" ht="43.95" customHeight="1">
      <c r="E43" s="147" t="s">
        <v>8</v>
      </c>
      <c r="F43" s="157">
        <f>J30+O30+T30+Y30</f>
        <v>9680000</v>
      </c>
      <c r="G43" s="394">
        <f>F43/$G$45</f>
        <v>0.88</v>
      </c>
      <c r="H43" s="137"/>
      <c r="I43" s="137"/>
      <c r="J43" s="137"/>
      <c r="K43" s="137"/>
      <c r="N43"/>
      <c r="O43"/>
      <c r="P43"/>
      <c r="Q43"/>
      <c r="R43"/>
      <c r="S43"/>
      <c r="T43"/>
      <c r="U43"/>
      <c r="V43"/>
      <c r="W43"/>
      <c r="X43"/>
      <c r="Y43"/>
    </row>
    <row r="44" spans="3:26">
      <c r="E44" s="147" t="s">
        <v>80</v>
      </c>
      <c r="F44" s="157">
        <f>J35+O35+T35+Y35</f>
        <v>0</v>
      </c>
      <c r="G44" s="394">
        <f>F44/$G$45</f>
        <v>0</v>
      </c>
      <c r="H44" s="137"/>
      <c r="I44" s="137"/>
      <c r="J44" s="137"/>
      <c r="K44" s="137"/>
      <c r="N44"/>
      <c r="O44"/>
      <c r="P44"/>
      <c r="Q44"/>
      <c r="R44"/>
      <c r="S44"/>
      <c r="T44"/>
      <c r="U44"/>
      <c r="V44"/>
      <c r="W44"/>
      <c r="X44"/>
      <c r="Y44"/>
    </row>
    <row r="45" spans="3:26">
      <c r="E45" s="154" t="s">
        <v>81</v>
      </c>
      <c r="F45" s="157">
        <f>SUM(F41:F44)</f>
        <v>11000000</v>
      </c>
      <c r="G45" s="157">
        <f>F45</f>
        <v>11000000</v>
      </c>
      <c r="H45" s="137"/>
      <c r="I45" s="137"/>
      <c r="J45" s="137"/>
      <c r="K45" s="137"/>
      <c r="N45"/>
      <c r="O45"/>
      <c r="P45"/>
      <c r="Q45"/>
      <c r="R45"/>
      <c r="S45"/>
      <c r="T45"/>
      <c r="U45"/>
      <c r="V45"/>
      <c r="W45"/>
      <c r="X45"/>
      <c r="Y45"/>
    </row>
    <row r="46" spans="3:26">
      <c r="N46"/>
      <c r="O46"/>
      <c r="P46"/>
      <c r="Q46"/>
      <c r="R46"/>
      <c r="S46"/>
      <c r="T46"/>
      <c r="U46"/>
      <c r="V46"/>
      <c r="W46"/>
      <c r="X46"/>
      <c r="Y46"/>
    </row>
    <row r="47" spans="3:26">
      <c r="N47"/>
      <c r="O47"/>
      <c r="P47"/>
      <c r="Q47"/>
      <c r="R47"/>
      <c r="S47"/>
      <c r="T47"/>
      <c r="U47"/>
      <c r="V47"/>
      <c r="W47"/>
      <c r="X47"/>
      <c r="Y47"/>
    </row>
    <row r="48" spans="3:26">
      <c r="N48"/>
      <c r="O48"/>
      <c r="P48"/>
      <c r="Q48"/>
      <c r="R48"/>
      <c r="S48"/>
      <c r="T48"/>
      <c r="U48"/>
      <c r="V48"/>
      <c r="W48"/>
      <c r="X48"/>
      <c r="Y48"/>
    </row>
    <row r="49" spans="14:25">
      <c r="N49"/>
      <c r="O49"/>
      <c r="P49"/>
      <c r="Q49"/>
      <c r="R49"/>
      <c r="S49"/>
      <c r="T49"/>
      <c r="U49"/>
      <c r="V49"/>
      <c r="W49"/>
      <c r="X49"/>
      <c r="Y49"/>
    </row>
    <row r="50" spans="14:25">
      <c r="N50"/>
      <c r="O50"/>
      <c r="P50"/>
      <c r="Q50"/>
      <c r="R50"/>
      <c r="S50"/>
      <c r="T50"/>
      <c r="U50"/>
      <c r="V50"/>
      <c r="W50"/>
      <c r="X50"/>
      <c r="Y50"/>
    </row>
    <row r="51" spans="14:25">
      <c r="N51"/>
      <c r="O51"/>
      <c r="P51"/>
      <c r="Q51"/>
      <c r="R51"/>
      <c r="S51"/>
      <c r="T51"/>
      <c r="U51"/>
      <c r="V51"/>
      <c r="W51"/>
      <c r="X51"/>
      <c r="Y51"/>
    </row>
    <row r="52" spans="14:25">
      <c r="N52"/>
      <c r="O52"/>
      <c r="P52"/>
      <c r="Q52"/>
      <c r="R52"/>
      <c r="S52"/>
      <c r="T52"/>
      <c r="U52"/>
      <c r="V52"/>
      <c r="W52"/>
      <c r="X52"/>
      <c r="Y52"/>
    </row>
  </sheetData>
  <mergeCells count="13">
    <mergeCell ref="C9:C13"/>
    <mergeCell ref="C15:C18"/>
    <mergeCell ref="P32:R34"/>
    <mergeCell ref="U32:W34"/>
    <mergeCell ref="F7:J7"/>
    <mergeCell ref="K7:O7"/>
    <mergeCell ref="P7:T7"/>
    <mergeCell ref="U7:Y7"/>
    <mergeCell ref="F39:G39"/>
    <mergeCell ref="C20:C30"/>
    <mergeCell ref="C32:C35"/>
    <mergeCell ref="F32:H34"/>
    <mergeCell ref="K32:M3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EB9E-CDF8-479C-A9CC-DD30111A0B19}">
  <dimension ref="A1:AV1000"/>
  <sheetViews>
    <sheetView zoomScale="85" zoomScaleNormal="85" workbookViewId="0">
      <pane xSplit="3" ySplit="11" topLeftCell="D12" activePane="bottomRight" state="frozen"/>
      <selection pane="topRight" activeCell="D1" sqref="D1"/>
      <selection pane="bottomLeft" activeCell="A12" sqref="A12"/>
      <selection pane="bottomRight" activeCell="O50" sqref="O50"/>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16" style="5" customWidth="1"/>
    <col min="7" max="7" width="13.5546875" style="5" customWidth="1"/>
    <col min="8" max="8" width="10.6640625" style="5" customWidth="1"/>
    <col min="9" max="9" width="13.6640625" style="5" customWidth="1"/>
    <col min="10" max="10" width="9.664062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84</v>
      </c>
      <c r="E4" s="3"/>
      <c r="F4" s="266" t="s">
        <v>207</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85</v>
      </c>
      <c r="E5" s="3"/>
      <c r="F5" s="266" t="s">
        <v>40</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66" t="s">
        <v>206</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c r="G7" s="3"/>
      <c r="H7" s="3"/>
      <c r="I7" s="3"/>
      <c r="J7" s="3"/>
      <c r="K7" s="3"/>
      <c r="L7" s="3"/>
      <c r="M7" s="3"/>
      <c r="N7" s="3"/>
      <c r="O7" s="3"/>
      <c r="P7" s="3"/>
      <c r="Q7" s="3"/>
      <c r="R7" s="3"/>
      <c r="S7" s="3"/>
      <c r="T7" s="3"/>
      <c r="U7" s="3"/>
      <c r="V7" s="3"/>
      <c r="W7" s="3"/>
      <c r="X7" s="3"/>
      <c r="Y7" s="3"/>
      <c r="Z7" s="3"/>
      <c r="AA7" s="3"/>
      <c r="AB7"/>
      <c r="AC7"/>
      <c r="AD7"/>
      <c r="AE7"/>
      <c r="AF7"/>
      <c r="AG7"/>
      <c r="AH7"/>
      <c r="AI7"/>
      <c r="AJ7"/>
      <c r="AK7"/>
      <c r="AL7"/>
      <c r="AM7"/>
      <c r="AN7"/>
      <c r="AO7"/>
      <c r="AP7"/>
      <c r="AQ7"/>
      <c r="AR7"/>
      <c r="AS7"/>
      <c r="AT7"/>
      <c r="AU7"/>
      <c r="AV7"/>
    </row>
    <row r="8" spans="1:48" ht="14.25" customHeight="1">
      <c r="A8" s="3"/>
      <c r="B8" s="3"/>
      <c r="C8" s="3"/>
      <c r="D8" s="4"/>
      <c r="E8" s="3"/>
      <c r="G8" s="3"/>
      <c r="H8" s="3"/>
      <c r="I8" s="3"/>
      <c r="J8"/>
      <c r="K8"/>
      <c r="L8"/>
      <c r="M8"/>
      <c r="N8"/>
      <c r="O8"/>
      <c r="P8"/>
      <c r="Q8"/>
      <c r="R8"/>
      <c r="S8"/>
      <c r="T8"/>
      <c r="U8"/>
      <c r="V8"/>
      <c r="W8"/>
      <c r="X8"/>
      <c r="Y8"/>
      <c r="Z8" s="3"/>
      <c r="AA8" s="3"/>
      <c r="AB8"/>
      <c r="AC8"/>
      <c r="AD8"/>
      <c r="AE8"/>
      <c r="AF8"/>
      <c r="AG8"/>
      <c r="AH8"/>
      <c r="AI8"/>
      <c r="AJ8"/>
      <c r="AK8"/>
      <c r="AL8"/>
      <c r="AM8"/>
      <c r="AN8"/>
      <c r="AO8"/>
      <c r="AP8"/>
      <c r="AQ8"/>
      <c r="AR8"/>
      <c r="AS8"/>
      <c r="AT8"/>
      <c r="AU8"/>
      <c r="AV8"/>
    </row>
    <row r="9" spans="1:48" ht="14.25" customHeight="1">
      <c r="A9" s="3"/>
      <c r="B9" s="3"/>
      <c r="C9" s="3"/>
      <c r="D9" s="4"/>
      <c r="E9"/>
      <c r="F9" s="3"/>
      <c r="G9" s="3"/>
      <c r="H9" s="3"/>
      <c r="I9" s="3"/>
      <c r="J9"/>
      <c r="K9"/>
      <c r="L9"/>
      <c r="M9"/>
      <c r="N9"/>
      <c r="O9"/>
      <c r="P9"/>
      <c r="Q9"/>
      <c r="R9"/>
      <c r="S9"/>
      <c r="T9"/>
      <c r="U9"/>
      <c r="V9"/>
      <c r="W9"/>
      <c r="X9"/>
      <c r="Y9"/>
      <c r="Z9" s="3"/>
      <c r="AA9" s="3"/>
      <c r="AB9"/>
      <c r="AC9"/>
      <c r="AD9"/>
      <c r="AE9"/>
      <c r="AF9"/>
      <c r="AG9"/>
      <c r="AH9"/>
      <c r="AI9"/>
      <c r="AJ9"/>
      <c r="AK9"/>
      <c r="AL9"/>
      <c r="AM9"/>
      <c r="AN9"/>
      <c r="AO9"/>
      <c r="AP9"/>
      <c r="AQ9"/>
      <c r="AR9"/>
      <c r="AS9"/>
      <c r="AT9"/>
      <c r="AU9"/>
      <c r="AV9"/>
    </row>
    <row r="10" spans="1:48" ht="14.25" customHeight="1">
      <c r="A10" s="3"/>
      <c r="B10" s="3"/>
      <c r="C10" s="3"/>
      <c r="D10" s="3"/>
      <c r="E10" s="6"/>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8"/>
      <c r="AB10"/>
      <c r="AC10"/>
      <c r="AD10"/>
      <c r="AE10"/>
      <c r="AF10"/>
      <c r="AG10"/>
      <c r="AH10"/>
      <c r="AI10"/>
      <c r="AJ10"/>
      <c r="AK10"/>
      <c r="AL10"/>
      <c r="AM10"/>
      <c r="AN10"/>
      <c r="AO10"/>
      <c r="AP10"/>
      <c r="AQ10"/>
      <c r="AR10"/>
      <c r="AS10"/>
      <c r="AT10"/>
      <c r="AU10"/>
      <c r="AV10"/>
    </row>
    <row r="11" spans="1:48" ht="14.25" customHeight="1">
      <c r="A11" s="3"/>
      <c r="B11" s="3"/>
      <c r="C11" s="4"/>
      <c r="D11" s="4" t="s">
        <v>22</v>
      </c>
      <c r="E11" s="4" t="s">
        <v>23</v>
      </c>
      <c r="F11" s="9" t="s">
        <v>24</v>
      </c>
      <c r="G11" s="10" t="s">
        <v>28</v>
      </c>
      <c r="H11" s="10" t="s">
        <v>25</v>
      </c>
      <c r="I11" s="10" t="s">
        <v>29</v>
      </c>
      <c r="J11" s="11"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2"/>
      <c r="AA11" s="10"/>
      <c r="AB11"/>
      <c r="AC11"/>
      <c r="AD11"/>
      <c r="AE11"/>
      <c r="AF11"/>
      <c r="AG11"/>
      <c r="AH11"/>
      <c r="AI11"/>
      <c r="AJ11"/>
      <c r="AK11"/>
      <c r="AL11"/>
      <c r="AM11"/>
      <c r="AN11"/>
      <c r="AO11"/>
      <c r="AP11"/>
      <c r="AQ11"/>
      <c r="AR11"/>
      <c r="AS11"/>
      <c r="AT11"/>
      <c r="AU11"/>
      <c r="AV11"/>
    </row>
    <row r="12" spans="1:48" ht="14.25" customHeight="1">
      <c r="A12" s="3"/>
      <c r="B12" s="3"/>
      <c r="C12" s="635" t="s">
        <v>30</v>
      </c>
      <c r="D12" s="13" t="s">
        <v>31</v>
      </c>
      <c r="E12" s="14" t="s">
        <v>32</v>
      </c>
      <c r="F12" s="241"/>
      <c r="G12" s="246"/>
      <c r="H12" s="244"/>
      <c r="I12" s="244"/>
      <c r="J12" s="427">
        <v>29250</v>
      </c>
      <c r="K12" s="428"/>
      <c r="L12" s="429"/>
      <c r="M12" s="429"/>
      <c r="N12" s="429"/>
      <c r="O12" s="427">
        <v>21600</v>
      </c>
      <c r="P12" s="429"/>
      <c r="Q12" s="429"/>
      <c r="R12" s="429"/>
      <c r="S12" s="429"/>
      <c r="T12" s="427">
        <v>24300</v>
      </c>
      <c r="U12" s="428"/>
      <c r="V12" s="429"/>
      <c r="W12" s="429"/>
      <c r="X12" s="429"/>
      <c r="Y12" s="427">
        <v>24000</v>
      </c>
      <c r="Z12" s="430">
        <f>SUM(J12,O12,T12,Y12)</f>
        <v>99150</v>
      </c>
      <c r="AA12" s="3"/>
      <c r="AB12"/>
      <c r="AC12"/>
      <c r="AD12"/>
      <c r="AE12"/>
      <c r="AF12"/>
      <c r="AG12"/>
      <c r="AH12"/>
      <c r="AI12"/>
      <c r="AJ12"/>
      <c r="AK12"/>
      <c r="AL12"/>
      <c r="AM12"/>
      <c r="AN12"/>
      <c r="AO12"/>
      <c r="AP12"/>
      <c r="AQ12"/>
      <c r="AR12"/>
      <c r="AS12"/>
      <c r="AT12"/>
      <c r="AU12"/>
      <c r="AV12"/>
    </row>
    <row r="13" spans="1:48" ht="14.25" customHeight="1">
      <c r="A13" s="3"/>
      <c r="B13" s="3"/>
      <c r="C13" s="636"/>
      <c r="D13" s="13" t="s">
        <v>33</v>
      </c>
      <c r="E13" s="6" t="s">
        <v>34</v>
      </c>
      <c r="F13" s="241"/>
      <c r="G13" s="246"/>
      <c r="H13" s="244"/>
      <c r="I13" s="244"/>
      <c r="J13" s="427">
        <v>26000</v>
      </c>
      <c r="K13" s="428"/>
      <c r="L13" s="429"/>
      <c r="M13" s="429"/>
      <c r="N13" s="429"/>
      <c r="O13" s="427">
        <v>14400</v>
      </c>
      <c r="P13" s="429"/>
      <c r="Q13" s="429"/>
      <c r="R13" s="429"/>
      <c r="S13" s="429"/>
      <c r="T13" s="427">
        <v>16200</v>
      </c>
      <c r="U13" s="428"/>
      <c r="V13" s="429"/>
      <c r="W13" s="429"/>
      <c r="X13" s="429"/>
      <c r="Y13" s="427">
        <v>16000</v>
      </c>
      <c r="Z13" s="430">
        <f>SUM(J13,O13,T13,Y13)</f>
        <v>72600</v>
      </c>
      <c r="AA13" s="3"/>
      <c r="AB13"/>
      <c r="AC13"/>
      <c r="AD13"/>
      <c r="AE13"/>
      <c r="AF13"/>
      <c r="AG13"/>
      <c r="AH13"/>
      <c r="AI13"/>
      <c r="AJ13"/>
      <c r="AK13"/>
      <c r="AL13"/>
      <c r="AM13"/>
      <c r="AN13"/>
      <c r="AO13"/>
      <c r="AP13"/>
      <c r="AQ13"/>
      <c r="AR13"/>
      <c r="AS13"/>
      <c r="AT13"/>
      <c r="AU13"/>
      <c r="AV13"/>
    </row>
    <row r="14" spans="1:48" ht="14.25" customHeight="1">
      <c r="A14" s="3"/>
      <c r="B14" s="3"/>
      <c r="C14" s="636"/>
      <c r="D14" s="13" t="s">
        <v>35</v>
      </c>
      <c r="E14" s="6" t="s">
        <v>36</v>
      </c>
      <c r="F14" s="241"/>
      <c r="G14" s="246"/>
      <c r="H14" s="244"/>
      <c r="I14" s="244"/>
      <c r="J14" s="427">
        <v>9750</v>
      </c>
      <c r="K14" s="428"/>
      <c r="L14" s="429"/>
      <c r="M14" s="429"/>
      <c r="N14" s="429"/>
      <c r="O14" s="427">
        <v>36000</v>
      </c>
      <c r="P14" s="429"/>
      <c r="Q14" s="429"/>
      <c r="R14" s="429"/>
      <c r="S14" s="429"/>
      <c r="T14" s="427">
        <v>40500</v>
      </c>
      <c r="U14" s="428"/>
      <c r="V14" s="429"/>
      <c r="W14" s="429"/>
      <c r="X14" s="429"/>
      <c r="Y14" s="427">
        <v>40000</v>
      </c>
      <c r="Z14" s="430">
        <f>SUM(J14,O14,T14,Y14)</f>
        <v>126250</v>
      </c>
      <c r="AA14" s="3"/>
      <c r="AB14"/>
      <c r="AC14"/>
      <c r="AD14"/>
      <c r="AE14"/>
      <c r="AF14"/>
      <c r="AG14"/>
      <c r="AH14"/>
      <c r="AI14"/>
      <c r="AJ14"/>
      <c r="AK14"/>
      <c r="AL14"/>
      <c r="AM14"/>
      <c r="AN14"/>
      <c r="AO14"/>
      <c r="AP14"/>
      <c r="AQ14"/>
      <c r="AR14"/>
      <c r="AS14"/>
      <c r="AT14"/>
      <c r="AU14"/>
      <c r="AV14"/>
    </row>
    <row r="15" spans="1:48" ht="14.25" customHeight="1" thickBot="1">
      <c r="A15" s="3"/>
      <c r="B15" s="3"/>
      <c r="C15" s="636"/>
      <c r="D15" s="18" t="s">
        <v>37</v>
      </c>
      <c r="E15" s="19" t="s">
        <v>38</v>
      </c>
      <c r="F15" s="425"/>
      <c r="G15" s="246"/>
      <c r="H15" s="244"/>
      <c r="I15" s="244"/>
      <c r="J15" s="427">
        <v>0</v>
      </c>
      <c r="K15" s="431"/>
      <c r="L15" s="429"/>
      <c r="M15" s="429"/>
      <c r="N15" s="429"/>
      <c r="O15" s="427">
        <v>0</v>
      </c>
      <c r="P15" s="432"/>
      <c r="Q15" s="429"/>
      <c r="R15" s="429"/>
      <c r="S15" s="429"/>
      <c r="T15" s="427">
        <v>0</v>
      </c>
      <c r="U15" s="433"/>
      <c r="V15" s="429"/>
      <c r="W15" s="434"/>
      <c r="X15" s="434"/>
      <c r="Y15" s="427">
        <v>0</v>
      </c>
      <c r="Z15" s="435">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3"/>
      <c r="E16" s="4" t="s">
        <v>39</v>
      </c>
      <c r="F16" s="242"/>
      <c r="G16" s="253"/>
      <c r="H16" s="253"/>
      <c r="I16" s="253"/>
      <c r="J16" s="436">
        <v>65000</v>
      </c>
      <c r="K16" s="437"/>
      <c r="L16" s="438"/>
      <c r="M16" s="438"/>
      <c r="N16" s="438"/>
      <c r="O16" s="436">
        <v>72000</v>
      </c>
      <c r="P16" s="437"/>
      <c r="Q16" s="438"/>
      <c r="R16" s="438"/>
      <c r="S16" s="438"/>
      <c r="T16" s="436">
        <v>81000</v>
      </c>
      <c r="U16" s="439"/>
      <c r="V16" s="438"/>
      <c r="W16" s="440"/>
      <c r="X16" s="440"/>
      <c r="Y16" s="436">
        <v>80000</v>
      </c>
      <c r="Z16" s="441"/>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442"/>
      <c r="K17" s="439"/>
      <c r="L17" s="440"/>
      <c r="M17" s="440"/>
      <c r="N17" s="440"/>
      <c r="O17" s="442"/>
      <c r="P17" s="439"/>
      <c r="Q17" s="440"/>
      <c r="R17" s="440"/>
      <c r="S17" s="440"/>
      <c r="T17" s="442"/>
      <c r="U17" s="439"/>
      <c r="V17" s="440"/>
      <c r="W17" s="440"/>
      <c r="X17" s="440"/>
      <c r="Y17" s="442"/>
      <c r="Z17" s="440"/>
      <c r="AA17" s="3"/>
      <c r="AB17"/>
      <c r="AC17"/>
      <c r="AD17"/>
      <c r="AE17"/>
      <c r="AF17"/>
      <c r="AG17"/>
      <c r="AH17"/>
      <c r="AI17"/>
      <c r="AJ17"/>
      <c r="AK17"/>
      <c r="AL17"/>
      <c r="AM17"/>
      <c r="AN17"/>
      <c r="AO17"/>
      <c r="AP17"/>
      <c r="AQ17"/>
      <c r="AR17"/>
      <c r="AS17"/>
      <c r="AT17"/>
      <c r="AU17"/>
      <c r="AV17"/>
    </row>
    <row r="18" spans="1:48" ht="14.25" customHeight="1">
      <c r="A18" s="3"/>
      <c r="B18" s="3"/>
      <c r="C18" s="635" t="s">
        <v>3</v>
      </c>
      <c r="D18" s="13" t="s">
        <v>41</v>
      </c>
      <c r="E18" s="24" t="s">
        <v>42</v>
      </c>
      <c r="F18" s="241"/>
      <c r="G18" s="246"/>
      <c r="H18" s="244"/>
      <c r="I18" s="244"/>
      <c r="J18" s="427">
        <v>19500</v>
      </c>
      <c r="K18" s="429"/>
      <c r="L18" s="429"/>
      <c r="M18" s="429"/>
      <c r="N18" s="429"/>
      <c r="O18" s="427">
        <v>21600</v>
      </c>
      <c r="P18" s="429"/>
      <c r="Q18" s="429"/>
      <c r="R18" s="429"/>
      <c r="S18" s="429"/>
      <c r="T18" s="427">
        <v>24300</v>
      </c>
      <c r="U18" s="428"/>
      <c r="V18" s="429"/>
      <c r="W18" s="429"/>
      <c r="X18" s="429"/>
      <c r="Y18" s="427">
        <v>24000</v>
      </c>
      <c r="Z18" s="430">
        <f>SUM(J18,O18,T18,Y18)</f>
        <v>89400</v>
      </c>
      <c r="AA18" s="3"/>
      <c r="AB18"/>
      <c r="AC18"/>
      <c r="AD18"/>
      <c r="AE18"/>
      <c r="AF18"/>
      <c r="AG18"/>
      <c r="AH18"/>
      <c r="AI18"/>
      <c r="AJ18"/>
      <c r="AK18"/>
      <c r="AL18"/>
      <c r="AM18"/>
      <c r="AN18"/>
      <c r="AO18"/>
      <c r="AP18"/>
      <c r="AQ18"/>
      <c r="AR18"/>
      <c r="AS18"/>
      <c r="AT18"/>
      <c r="AU18"/>
      <c r="AV18"/>
    </row>
    <row r="19" spans="1:48" ht="14.25" customHeight="1">
      <c r="A19" s="3"/>
      <c r="B19" s="3"/>
      <c r="C19" s="636"/>
      <c r="D19" s="13" t="s">
        <v>43</v>
      </c>
      <c r="E19" s="6" t="s">
        <v>44</v>
      </c>
      <c r="F19" s="241"/>
      <c r="G19" s="246"/>
      <c r="H19" s="244"/>
      <c r="I19" s="244"/>
      <c r="J19" s="427">
        <v>19500</v>
      </c>
      <c r="K19" s="429"/>
      <c r="L19" s="429"/>
      <c r="M19" s="429"/>
      <c r="N19" s="429"/>
      <c r="O19" s="427">
        <v>21600</v>
      </c>
      <c r="P19" s="429"/>
      <c r="Q19" s="429"/>
      <c r="R19" s="429"/>
      <c r="S19" s="429"/>
      <c r="T19" s="427">
        <v>24300</v>
      </c>
      <c r="U19" s="428"/>
      <c r="V19" s="429"/>
      <c r="W19" s="429"/>
      <c r="X19" s="429"/>
      <c r="Y19" s="427">
        <v>24000</v>
      </c>
      <c r="Z19" s="430">
        <f>SUM(J19,O19,T19,Y19)</f>
        <v>89400</v>
      </c>
      <c r="AA19" s="3"/>
      <c r="AB19"/>
      <c r="AC19"/>
      <c r="AD19"/>
      <c r="AE19"/>
      <c r="AF19"/>
      <c r="AG19"/>
      <c r="AH19"/>
      <c r="AI19"/>
      <c r="AJ19"/>
      <c r="AK19"/>
      <c r="AL19"/>
      <c r="AM19"/>
      <c r="AN19"/>
      <c r="AO19"/>
      <c r="AP19"/>
      <c r="AQ19"/>
      <c r="AR19"/>
      <c r="AS19"/>
      <c r="AT19"/>
      <c r="AU19"/>
      <c r="AV19"/>
    </row>
    <row r="20" spans="1:48" ht="14.25" customHeight="1" thickBot="1">
      <c r="A20" s="3"/>
      <c r="B20" s="3"/>
      <c r="C20" s="636"/>
      <c r="D20" s="18" t="s">
        <v>45</v>
      </c>
      <c r="E20" s="19" t="s">
        <v>46</v>
      </c>
      <c r="F20" s="425"/>
      <c r="G20" s="246"/>
      <c r="H20" s="244"/>
      <c r="I20" s="244"/>
      <c r="J20" s="427">
        <v>0</v>
      </c>
      <c r="K20" s="432"/>
      <c r="L20" s="429"/>
      <c r="M20" s="429"/>
      <c r="N20" s="429"/>
      <c r="O20" s="427">
        <v>0</v>
      </c>
      <c r="P20" s="432"/>
      <c r="Q20" s="429"/>
      <c r="R20" s="429"/>
      <c r="S20" s="429"/>
      <c r="T20" s="427">
        <v>0</v>
      </c>
      <c r="U20" s="433"/>
      <c r="V20" s="429"/>
      <c r="W20" s="434"/>
      <c r="X20" s="434"/>
      <c r="Y20" s="427">
        <v>0</v>
      </c>
      <c r="Z20" s="435">
        <f>SUM(J20,O20,T20,Y20)</f>
        <v>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4" t="s">
        <v>47</v>
      </c>
      <c r="F21" s="242"/>
      <c r="G21" s="253"/>
      <c r="H21" s="253"/>
      <c r="I21" s="253"/>
      <c r="J21" s="436">
        <v>39000</v>
      </c>
      <c r="K21" s="437"/>
      <c r="L21" s="438"/>
      <c r="M21" s="438"/>
      <c r="N21" s="438"/>
      <c r="O21" s="436">
        <v>43200</v>
      </c>
      <c r="P21" s="437"/>
      <c r="Q21" s="438"/>
      <c r="R21" s="438"/>
      <c r="S21" s="438"/>
      <c r="T21" s="436">
        <v>48600</v>
      </c>
      <c r="U21" s="439"/>
      <c r="V21" s="438"/>
      <c r="W21" s="440"/>
      <c r="X21" s="440"/>
      <c r="Y21" s="436">
        <v>48000</v>
      </c>
      <c r="Z21" s="440"/>
      <c r="AA21" s="3"/>
      <c r="AB21"/>
      <c r="AC21"/>
      <c r="AD21"/>
      <c r="AE21"/>
      <c r="AF21"/>
      <c r="AG21"/>
      <c r="AH21"/>
      <c r="AI21"/>
      <c r="AJ21"/>
      <c r="AK21"/>
      <c r="AL21"/>
      <c r="AM21"/>
      <c r="AN21"/>
      <c r="AO21"/>
      <c r="AP21"/>
      <c r="AQ21"/>
      <c r="AR21"/>
      <c r="AS21"/>
      <c r="AT21"/>
      <c r="AU21"/>
      <c r="AV21"/>
    </row>
    <row r="22" spans="1:48" ht="14.25" customHeight="1">
      <c r="A22" s="3"/>
      <c r="B22" s="3"/>
      <c r="C22" s="3"/>
      <c r="D22" s="3"/>
      <c r="E22" s="3"/>
      <c r="F22" s="243"/>
      <c r="G22" s="255"/>
      <c r="H22" s="255"/>
      <c r="I22" s="255"/>
      <c r="J22" s="442"/>
      <c r="K22" s="439"/>
      <c r="L22" s="440"/>
      <c r="M22" s="440"/>
      <c r="N22" s="440"/>
      <c r="O22" s="442"/>
      <c r="P22" s="439"/>
      <c r="Q22" s="440"/>
      <c r="R22" s="440"/>
      <c r="S22" s="440"/>
      <c r="T22" s="442"/>
      <c r="U22" s="439"/>
      <c r="V22" s="440"/>
      <c r="W22" s="440"/>
      <c r="X22" s="440"/>
      <c r="Y22" s="442"/>
      <c r="Z22" s="440"/>
      <c r="AA22" s="3"/>
      <c r="AB22"/>
      <c r="AC22"/>
      <c r="AD22"/>
      <c r="AE22"/>
      <c r="AF22"/>
      <c r="AG22"/>
      <c r="AH22"/>
      <c r="AI22"/>
      <c r="AJ22"/>
      <c r="AK22"/>
      <c r="AL22"/>
      <c r="AM22"/>
      <c r="AN22"/>
      <c r="AO22"/>
      <c r="AP22"/>
      <c r="AQ22"/>
      <c r="AR22"/>
      <c r="AS22"/>
      <c r="AT22"/>
      <c r="AU22"/>
      <c r="AV22"/>
    </row>
    <row r="23" spans="1:48" ht="28.5" customHeight="1">
      <c r="A23" s="3"/>
      <c r="B23" s="3"/>
      <c r="C23" s="638" t="s">
        <v>48</v>
      </c>
      <c r="D23" s="13" t="s">
        <v>49</v>
      </c>
      <c r="E23" s="14" t="s">
        <v>50</v>
      </c>
      <c r="F23" s="241"/>
      <c r="G23" s="246"/>
      <c r="H23" s="244"/>
      <c r="I23" s="244"/>
      <c r="J23" s="427">
        <v>0</v>
      </c>
      <c r="K23" s="428"/>
      <c r="L23" s="429"/>
      <c r="M23" s="429"/>
      <c r="N23" s="429"/>
      <c r="O23" s="427">
        <v>0</v>
      </c>
      <c r="P23" s="428"/>
      <c r="Q23" s="429"/>
      <c r="R23" s="429"/>
      <c r="S23" s="429"/>
      <c r="T23" s="427">
        <v>0</v>
      </c>
      <c r="U23" s="428"/>
      <c r="V23" s="429"/>
      <c r="W23" s="429"/>
      <c r="X23" s="429"/>
      <c r="Y23" s="427">
        <v>0</v>
      </c>
      <c r="Z23" s="430">
        <f t="shared" ref="Z23:Z32" si="0">SUM(J23,O23,T23,Y23)</f>
        <v>0</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27" t="s">
        <v>52</v>
      </c>
      <c r="F24" s="241"/>
      <c r="G24" s="246"/>
      <c r="H24" s="244"/>
      <c r="I24" s="244"/>
      <c r="J24" s="427">
        <v>0</v>
      </c>
      <c r="K24" s="428"/>
      <c r="L24" s="429"/>
      <c r="M24" s="429"/>
      <c r="N24" s="429"/>
      <c r="O24" s="427">
        <v>0</v>
      </c>
      <c r="P24" s="428"/>
      <c r="Q24" s="429"/>
      <c r="R24" s="429"/>
      <c r="S24" s="429"/>
      <c r="T24" s="427">
        <v>0</v>
      </c>
      <c r="U24" s="428"/>
      <c r="V24" s="429"/>
      <c r="W24" s="429"/>
      <c r="X24" s="429"/>
      <c r="Y24" s="427">
        <v>0</v>
      </c>
      <c r="Z24" s="430">
        <f t="shared" si="0"/>
        <v>0</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14" t="s">
        <v>54</v>
      </c>
      <c r="F25" s="241"/>
      <c r="G25" s="246"/>
      <c r="H25" s="244"/>
      <c r="I25" s="244"/>
      <c r="J25" s="427">
        <v>0</v>
      </c>
      <c r="K25" s="428"/>
      <c r="L25" s="429"/>
      <c r="M25" s="429"/>
      <c r="N25" s="429"/>
      <c r="O25" s="427">
        <v>0</v>
      </c>
      <c r="P25" s="428"/>
      <c r="Q25" s="429"/>
      <c r="R25" s="429"/>
      <c r="S25" s="429"/>
      <c r="T25" s="427">
        <v>0</v>
      </c>
      <c r="U25" s="428"/>
      <c r="V25" s="429"/>
      <c r="W25" s="429"/>
      <c r="X25" s="429"/>
      <c r="Y25" s="427">
        <v>0</v>
      </c>
      <c r="Z25" s="430">
        <f t="shared" si="0"/>
        <v>0</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6" t="s">
        <v>56</v>
      </c>
      <c r="F26" s="241"/>
      <c r="G26" s="246"/>
      <c r="H26" s="244"/>
      <c r="I26" s="244"/>
      <c r="J26" s="427">
        <v>0</v>
      </c>
      <c r="K26" s="428"/>
      <c r="L26" s="429"/>
      <c r="M26" s="429"/>
      <c r="N26" s="429"/>
      <c r="O26" s="427">
        <v>0</v>
      </c>
      <c r="P26" s="428"/>
      <c r="Q26" s="429"/>
      <c r="R26" s="429"/>
      <c r="S26" s="429"/>
      <c r="T26" s="427">
        <v>0</v>
      </c>
      <c r="U26" s="428"/>
      <c r="V26" s="429"/>
      <c r="W26" s="429"/>
      <c r="X26" s="429"/>
      <c r="Y26" s="427">
        <v>0</v>
      </c>
      <c r="Z26" s="430">
        <f t="shared" si="0"/>
        <v>0</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6" t="s">
        <v>58</v>
      </c>
      <c r="F27" s="241"/>
      <c r="G27" s="246"/>
      <c r="H27" s="244"/>
      <c r="I27" s="244"/>
      <c r="J27" s="427">
        <v>0</v>
      </c>
      <c r="K27" s="428"/>
      <c r="L27" s="429"/>
      <c r="M27" s="429"/>
      <c r="N27" s="429"/>
      <c r="O27" s="427">
        <v>0</v>
      </c>
      <c r="P27" s="428"/>
      <c r="Q27" s="429"/>
      <c r="R27" s="429"/>
      <c r="S27" s="429"/>
      <c r="T27" s="427">
        <v>0</v>
      </c>
      <c r="U27" s="428"/>
      <c r="V27" s="429"/>
      <c r="W27" s="429"/>
      <c r="X27" s="429"/>
      <c r="Y27" s="427">
        <v>0</v>
      </c>
      <c r="Z27" s="430">
        <f t="shared" si="0"/>
        <v>0</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14" t="s">
        <v>60</v>
      </c>
      <c r="F28" s="241"/>
      <c r="G28" s="246"/>
      <c r="H28" s="244"/>
      <c r="I28" s="244"/>
      <c r="J28" s="427">
        <v>0</v>
      </c>
      <c r="K28" s="428"/>
      <c r="L28" s="429"/>
      <c r="M28" s="429"/>
      <c r="N28" s="429"/>
      <c r="O28" s="427">
        <v>0</v>
      </c>
      <c r="P28" s="428"/>
      <c r="Q28" s="429"/>
      <c r="R28" s="429"/>
      <c r="S28" s="429"/>
      <c r="T28" s="427">
        <v>0</v>
      </c>
      <c r="U28" s="428"/>
      <c r="V28" s="429"/>
      <c r="W28" s="429"/>
      <c r="X28" s="429"/>
      <c r="Y28" s="427">
        <v>0</v>
      </c>
      <c r="Z28" s="430">
        <f t="shared" si="0"/>
        <v>0</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14" t="s">
        <v>62</v>
      </c>
      <c r="F29" s="241"/>
      <c r="G29" s="246"/>
      <c r="H29" s="244"/>
      <c r="I29" s="244"/>
      <c r="J29" s="427">
        <v>0</v>
      </c>
      <c r="K29" s="428"/>
      <c r="L29" s="429"/>
      <c r="M29" s="429"/>
      <c r="N29" s="429"/>
      <c r="O29" s="427">
        <v>0</v>
      </c>
      <c r="P29" s="428"/>
      <c r="Q29" s="429"/>
      <c r="R29" s="429"/>
      <c r="S29" s="429"/>
      <c r="T29" s="427">
        <v>0</v>
      </c>
      <c r="U29" s="428"/>
      <c r="V29" s="429"/>
      <c r="W29" s="429"/>
      <c r="X29" s="429"/>
      <c r="Y29" s="427">
        <v>0</v>
      </c>
      <c r="Z29" s="430">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6" t="s">
        <v>64</v>
      </c>
      <c r="F30" s="241"/>
      <c r="G30" s="246"/>
      <c r="H30" s="244"/>
      <c r="I30" s="244"/>
      <c r="J30" s="427">
        <v>0</v>
      </c>
      <c r="K30" s="428"/>
      <c r="L30" s="429"/>
      <c r="M30" s="429"/>
      <c r="N30" s="429"/>
      <c r="O30" s="427">
        <v>0</v>
      </c>
      <c r="P30" s="428"/>
      <c r="Q30" s="429"/>
      <c r="R30" s="429"/>
      <c r="S30" s="429"/>
      <c r="T30" s="427">
        <v>0</v>
      </c>
      <c r="U30" s="428"/>
      <c r="V30" s="429"/>
      <c r="W30" s="429"/>
      <c r="X30" s="429"/>
      <c r="Y30" s="427">
        <v>0</v>
      </c>
      <c r="Z30" s="430">
        <f t="shared" si="0"/>
        <v>0</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6" t="s">
        <v>66</v>
      </c>
      <c r="F31" s="241"/>
      <c r="G31" s="246"/>
      <c r="H31" s="244"/>
      <c r="I31" s="244"/>
      <c r="J31" s="427">
        <v>0</v>
      </c>
      <c r="K31" s="428"/>
      <c r="L31" s="429"/>
      <c r="M31" s="429"/>
      <c r="N31" s="429"/>
      <c r="O31" s="427">
        <v>0</v>
      </c>
      <c r="P31" s="428"/>
      <c r="Q31" s="429"/>
      <c r="R31" s="429"/>
      <c r="S31" s="429"/>
      <c r="T31" s="427">
        <v>0</v>
      </c>
      <c r="U31" s="428"/>
      <c r="V31" s="429"/>
      <c r="W31" s="429"/>
      <c r="X31" s="429"/>
      <c r="Y31" s="427">
        <v>0</v>
      </c>
      <c r="Z31" s="430">
        <f t="shared" si="0"/>
        <v>0</v>
      </c>
      <c r="AA31" s="3"/>
      <c r="AB31"/>
      <c r="AC31"/>
      <c r="AD31"/>
      <c r="AE31"/>
      <c r="AF31"/>
      <c r="AG31"/>
      <c r="AH31"/>
      <c r="AI31"/>
      <c r="AJ31"/>
      <c r="AK31"/>
      <c r="AL31"/>
      <c r="AM31"/>
      <c r="AN31"/>
      <c r="AO31"/>
      <c r="AP31"/>
      <c r="AQ31"/>
      <c r="AR31"/>
      <c r="AS31"/>
      <c r="AT31"/>
      <c r="AU31"/>
      <c r="AV31"/>
    </row>
    <row r="32" spans="1:48" ht="87" thickBot="1">
      <c r="A32" s="3"/>
      <c r="B32" s="3"/>
      <c r="C32" s="636"/>
      <c r="D32" s="18" t="s">
        <v>67</v>
      </c>
      <c r="E32" s="424" t="s">
        <v>86</v>
      </c>
      <c r="F32" s="426"/>
      <c r="G32" s="246"/>
      <c r="H32" s="244"/>
      <c r="I32" s="244"/>
      <c r="J32" s="427">
        <v>546000</v>
      </c>
      <c r="K32" s="431"/>
      <c r="L32" s="429"/>
      <c r="M32" s="429"/>
      <c r="N32" s="429"/>
      <c r="O32" s="427">
        <v>604800</v>
      </c>
      <c r="P32" s="431"/>
      <c r="Q32" s="429"/>
      <c r="R32" s="429"/>
      <c r="S32" s="429"/>
      <c r="T32" s="427">
        <v>680400</v>
      </c>
      <c r="U32" s="433"/>
      <c r="V32" s="429"/>
      <c r="W32" s="434"/>
      <c r="X32" s="434"/>
      <c r="Y32" s="427">
        <v>672000</v>
      </c>
      <c r="Z32" s="435">
        <f t="shared" si="0"/>
        <v>2503200</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c r="G33" s="253"/>
      <c r="H33" s="253"/>
      <c r="I33" s="253"/>
      <c r="J33" s="436">
        <v>546000</v>
      </c>
      <c r="K33" s="437"/>
      <c r="L33" s="438"/>
      <c r="M33" s="438"/>
      <c r="N33" s="438"/>
      <c r="O33" s="436">
        <v>604800</v>
      </c>
      <c r="P33" s="437"/>
      <c r="Q33" s="438"/>
      <c r="R33" s="438"/>
      <c r="S33" s="438"/>
      <c r="T33" s="436">
        <v>680400</v>
      </c>
      <c r="U33" s="439"/>
      <c r="V33" s="440"/>
      <c r="W33" s="440"/>
      <c r="X33" s="440"/>
      <c r="Y33" s="436">
        <v>672000</v>
      </c>
      <c r="Z33" s="440"/>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442"/>
      <c r="K34" s="439"/>
      <c r="L34" s="440"/>
      <c r="M34" s="440"/>
      <c r="N34" s="440"/>
      <c r="O34" s="442"/>
      <c r="P34" s="439"/>
      <c r="Q34" s="440"/>
      <c r="R34" s="440"/>
      <c r="S34" s="440"/>
      <c r="T34" s="442"/>
      <c r="U34" s="439"/>
      <c r="V34" s="440"/>
      <c r="W34" s="440"/>
      <c r="X34" s="440"/>
      <c r="Y34" s="442"/>
      <c r="Z34" s="440"/>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244"/>
      <c r="J35" s="427">
        <v>0</v>
      </c>
      <c r="K35" s="648" t="s">
        <v>40</v>
      </c>
      <c r="L35" s="649"/>
      <c r="M35" s="650"/>
      <c r="N35" s="429"/>
      <c r="O35" s="427">
        <v>0</v>
      </c>
      <c r="P35" s="648" t="s">
        <v>40</v>
      </c>
      <c r="Q35" s="649"/>
      <c r="R35" s="650"/>
      <c r="S35" s="429"/>
      <c r="T35" s="427">
        <v>0</v>
      </c>
      <c r="U35" s="657" t="s">
        <v>40</v>
      </c>
      <c r="V35" s="649"/>
      <c r="W35" s="650"/>
      <c r="X35" s="429"/>
      <c r="Y35" s="427">
        <v>0</v>
      </c>
      <c r="Z35" s="430">
        <f>SUM(J35,O35,T35,Y35)</f>
        <v>0</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427">
        <v>0</v>
      </c>
      <c r="K36" s="651"/>
      <c r="L36" s="652"/>
      <c r="M36" s="653"/>
      <c r="N36" s="429"/>
      <c r="O36" s="427">
        <v>0</v>
      </c>
      <c r="P36" s="651"/>
      <c r="Q36" s="652"/>
      <c r="R36" s="653"/>
      <c r="S36" s="429"/>
      <c r="T36" s="427">
        <v>0</v>
      </c>
      <c r="U36" s="658"/>
      <c r="V36" s="652"/>
      <c r="W36" s="653"/>
      <c r="X36" s="429"/>
      <c r="Y36" s="427">
        <v>0</v>
      </c>
      <c r="Z36" s="430">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427">
        <v>0</v>
      </c>
      <c r="K37" s="654"/>
      <c r="L37" s="655"/>
      <c r="M37" s="656"/>
      <c r="N37" s="434"/>
      <c r="O37" s="443">
        <v>0</v>
      </c>
      <c r="P37" s="654"/>
      <c r="Q37" s="655"/>
      <c r="R37" s="656"/>
      <c r="S37" s="434"/>
      <c r="T37" s="443">
        <v>0</v>
      </c>
      <c r="U37" s="659"/>
      <c r="V37" s="655"/>
      <c r="W37" s="656"/>
      <c r="X37" s="434"/>
      <c r="Y37" s="443">
        <v>0</v>
      </c>
      <c r="Z37" s="435">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55"/>
      <c r="J38" s="436">
        <v>0</v>
      </c>
      <c r="K38" s="439"/>
      <c r="L38" s="440"/>
      <c r="M38" s="440"/>
      <c r="N38" s="440"/>
      <c r="O38" s="442">
        <v>0</v>
      </c>
      <c r="P38" s="439"/>
      <c r="Q38" s="440"/>
      <c r="R38" s="440"/>
      <c r="S38" s="440"/>
      <c r="T38" s="442">
        <v>0</v>
      </c>
      <c r="U38" s="439"/>
      <c r="V38" s="440"/>
      <c r="W38" s="440"/>
      <c r="X38" s="440"/>
      <c r="Y38" s="442">
        <v>0</v>
      </c>
      <c r="Z38" s="440"/>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3"/>
      <c r="G39" s="3"/>
      <c r="H39" s="3"/>
      <c r="I39" s="3"/>
      <c r="J39" s="3"/>
      <c r="K39" s="3"/>
      <c r="L39" s="3"/>
      <c r="M39" s="3"/>
      <c r="N39" s="3"/>
      <c r="O39" s="3"/>
      <c r="P39" s="3"/>
      <c r="Q39" s="3"/>
      <c r="R39" s="3"/>
      <c r="S39" s="3"/>
      <c r="T39" s="3"/>
      <c r="U39" s="3"/>
      <c r="V39" s="3"/>
      <c r="W39" s="3"/>
      <c r="X39" s="3"/>
      <c r="Y39" s="3"/>
      <c r="Z39" s="3"/>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row>
    <row r="41" spans="1:48" ht="14.25" customHeight="1">
      <c r="A41" s="3"/>
      <c r="B41" s="3"/>
      <c r="C41" s="3"/>
      <c r="D41" s="3"/>
      <c r="E41" s="4"/>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row>
    <row r="42" spans="1:48" ht="14.25" customHeight="1">
      <c r="A42" s="3"/>
      <c r="B42" s="3"/>
      <c r="C42" s="3"/>
      <c r="D42" s="3"/>
      <c r="E42" s="3"/>
      <c r="F42" s="633" t="s">
        <v>0</v>
      </c>
      <c r="G42" s="634"/>
      <c r="H42"/>
      <c r="I42"/>
      <c r="J42"/>
      <c r="K42"/>
      <c r="L42"/>
      <c r="M42"/>
      <c r="N42"/>
      <c r="O42"/>
      <c r="P42"/>
      <c r="Q42"/>
      <c r="R42"/>
      <c r="S42"/>
      <c r="T42"/>
      <c r="U42"/>
      <c r="V42"/>
      <c r="W42"/>
      <c r="X42"/>
      <c r="Y42"/>
      <c r="Z42" s="3"/>
      <c r="AA42" s="3"/>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31" t="s">
        <v>77</v>
      </c>
      <c r="F43" s="31" t="s">
        <v>78</v>
      </c>
      <c r="G43" s="32" t="s">
        <v>79</v>
      </c>
      <c r="H43"/>
      <c r="I43"/>
      <c r="J43"/>
      <c r="K43"/>
      <c r="L43"/>
      <c r="M43"/>
      <c r="N43"/>
      <c r="O43"/>
      <c r="P43"/>
      <c r="Q43"/>
      <c r="R43"/>
      <c r="S43"/>
      <c r="T43"/>
      <c r="U43"/>
      <c r="V43"/>
      <c r="W43"/>
      <c r="X43"/>
      <c r="Y43"/>
      <c r="Z43" s="3"/>
      <c r="AA43" s="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298000</v>
      </c>
      <c r="G44" s="67">
        <f>F44/F48</f>
        <v>0.1</v>
      </c>
      <c r="H44"/>
      <c r="I44"/>
      <c r="J44"/>
      <c r="K44"/>
      <c r="L44"/>
      <c r="M44"/>
      <c r="N44"/>
      <c r="O44"/>
      <c r="P44"/>
      <c r="Q44"/>
      <c r="R44"/>
      <c r="S44"/>
      <c r="T44"/>
      <c r="U44"/>
      <c r="V44"/>
      <c r="W44"/>
      <c r="X44"/>
      <c r="Y44"/>
      <c r="Z44" s="3"/>
      <c r="AA44" s="3"/>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178800</v>
      </c>
      <c r="G45" s="67">
        <f>F45/F48</f>
        <v>0.06</v>
      </c>
      <c r="H45"/>
      <c r="I45"/>
      <c r="J45"/>
      <c r="K45"/>
      <c r="L45"/>
      <c r="M45"/>
      <c r="N45"/>
      <c r="O45"/>
      <c r="P45"/>
      <c r="Q45"/>
      <c r="R45"/>
      <c r="S45"/>
      <c r="T45"/>
      <c r="U45"/>
      <c r="V45"/>
      <c r="W45"/>
      <c r="X45"/>
      <c r="Y45"/>
      <c r="Z45" s="3"/>
      <c r="AA45" s="3"/>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2503200</v>
      </c>
      <c r="G46" s="67">
        <f>F46/F48</f>
        <v>0.84</v>
      </c>
      <c r="H46"/>
      <c r="I46"/>
      <c r="J46"/>
      <c r="K46"/>
      <c r="L46"/>
      <c r="M46"/>
      <c r="N46"/>
      <c r="O46"/>
      <c r="P46"/>
      <c r="Q46"/>
      <c r="R46"/>
      <c r="S46"/>
      <c r="T46"/>
      <c r="U46"/>
      <c r="V46"/>
      <c r="W46"/>
      <c r="X46"/>
      <c r="Y46"/>
      <c r="Z46" s="3"/>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33">
        <f>J38+O38+T38+Y38</f>
        <v>0</v>
      </c>
      <c r="G47" s="67">
        <f>AT38</f>
        <v>0</v>
      </c>
      <c r="H47"/>
      <c r="I47"/>
      <c r="J47"/>
      <c r="K47"/>
      <c r="L47"/>
      <c r="M47"/>
      <c r="N47"/>
      <c r="O47"/>
      <c r="P47"/>
      <c r="Q47"/>
      <c r="R47"/>
      <c r="S47"/>
      <c r="T47"/>
      <c r="U47"/>
      <c r="V47"/>
      <c r="W47"/>
      <c r="X47"/>
      <c r="Y47"/>
      <c r="Z47" s="3"/>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2980000</v>
      </c>
      <c r="G48" s="15"/>
      <c r="H48"/>
      <c r="I48"/>
      <c r="J48"/>
      <c r="K48"/>
      <c r="L48"/>
      <c r="M48"/>
      <c r="N48"/>
      <c r="O48"/>
      <c r="P48"/>
      <c r="Q48"/>
      <c r="R48"/>
      <c r="S48"/>
      <c r="T48"/>
      <c r="U48"/>
      <c r="V48"/>
      <c r="W48"/>
      <c r="X48"/>
      <c r="Y48"/>
      <c r="Z48" s="3"/>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c r="I49"/>
      <c r="J49"/>
      <c r="K49"/>
      <c r="L49"/>
      <c r="M49"/>
      <c r="N49"/>
      <c r="O49"/>
      <c r="P49"/>
      <c r="Q49"/>
      <c r="R49"/>
      <c r="S49"/>
      <c r="T49"/>
      <c r="U49"/>
      <c r="V49"/>
      <c r="W49"/>
      <c r="X49"/>
      <c r="Y49"/>
      <c r="Z49" s="3"/>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c r="I50"/>
      <c r="J50"/>
      <c r="K50"/>
      <c r="L50"/>
      <c r="M50"/>
      <c r="N50"/>
      <c r="O50"/>
      <c r="P50"/>
      <c r="Q50"/>
      <c r="R50"/>
      <c r="S50"/>
      <c r="T50"/>
      <c r="U50"/>
      <c r="V50"/>
      <c r="W50"/>
      <c r="X50"/>
      <c r="Y50"/>
      <c r="Z50" s="3"/>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c r="I51"/>
      <c r="J51"/>
      <c r="K51"/>
      <c r="L51"/>
      <c r="M51"/>
      <c r="N51"/>
      <c r="O51"/>
      <c r="P51"/>
      <c r="Q51"/>
      <c r="R51"/>
      <c r="S51"/>
      <c r="T51"/>
      <c r="U51"/>
      <c r="V51"/>
      <c r="W51"/>
      <c r="X51"/>
      <c r="Y51"/>
      <c r="Z51" s="3"/>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s="3"/>
      <c r="F52" s="3"/>
      <c r="G52" s="3"/>
      <c r="H52"/>
      <c r="I52"/>
      <c r="J52"/>
      <c r="K52"/>
      <c r="L52"/>
      <c r="M52"/>
      <c r="N52"/>
      <c r="O52"/>
      <c r="P52"/>
      <c r="Q52"/>
      <c r="R52"/>
      <c r="S52"/>
      <c r="T52"/>
      <c r="U52"/>
      <c r="V52"/>
      <c r="W52"/>
      <c r="X52"/>
      <c r="Y52"/>
      <c r="Z52" s="3"/>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s="3"/>
      <c r="F53" s="3"/>
      <c r="G53" s="3"/>
      <c r="H53"/>
      <c r="I53"/>
      <c r="J53"/>
      <c r="K53"/>
      <c r="L53"/>
      <c r="M53"/>
      <c r="N53"/>
      <c r="O53"/>
      <c r="P53"/>
      <c r="Q53"/>
      <c r="R53"/>
      <c r="S53"/>
      <c r="T53"/>
      <c r="U53"/>
      <c r="V53"/>
      <c r="W53"/>
      <c r="X53"/>
      <c r="Y53"/>
      <c r="Z53" s="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s="3"/>
      <c r="F54" s="3"/>
      <c r="G54" s="3"/>
      <c r="H54"/>
      <c r="I54"/>
      <c r="J54"/>
      <c r="K54"/>
      <c r="L54"/>
      <c r="M54"/>
      <c r="N54"/>
      <c r="O54"/>
      <c r="P54"/>
      <c r="Q54"/>
      <c r="R54"/>
      <c r="S54"/>
      <c r="T54"/>
      <c r="U54"/>
      <c r="V54"/>
      <c r="W54"/>
      <c r="X54"/>
      <c r="Y54"/>
      <c r="Z54" s="3"/>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s="3"/>
      <c r="F55" s="3"/>
      <c r="G55" s="3"/>
      <c r="H55"/>
      <c r="I55"/>
      <c r="J55"/>
      <c r="K55"/>
      <c r="L55"/>
      <c r="M55"/>
      <c r="N55"/>
      <c r="O55"/>
      <c r="P55"/>
      <c r="Q55"/>
      <c r="R55"/>
      <c r="S55"/>
      <c r="T55"/>
      <c r="U55"/>
      <c r="V55"/>
      <c r="W55"/>
      <c r="X55"/>
      <c r="Y55"/>
      <c r="Z55" s="3"/>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3">
    <mergeCell ref="K35:M37"/>
    <mergeCell ref="P35:R37"/>
    <mergeCell ref="U35:W37"/>
    <mergeCell ref="F10:J10"/>
    <mergeCell ref="K10:O10"/>
    <mergeCell ref="P10:T10"/>
    <mergeCell ref="U10:Y10"/>
    <mergeCell ref="F42:G42"/>
    <mergeCell ref="C12:C16"/>
    <mergeCell ref="C18:C21"/>
    <mergeCell ref="C23:C33"/>
    <mergeCell ref="C35:C38"/>
    <mergeCell ref="F35:H3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4C693-69A3-4A93-A5F8-7BD2194A5379}">
  <dimension ref="A2:Z993"/>
  <sheetViews>
    <sheetView showGridLines="0" zoomScale="85" zoomScaleNormal="85" workbookViewId="0">
      <selection activeCell="R47" sqref="R47"/>
    </sheetView>
  </sheetViews>
  <sheetFormatPr defaultColWidth="14.109375" defaultRowHeight="15" customHeight="1"/>
  <cols>
    <col min="1" max="1" width="2.6640625" style="171" customWidth="1"/>
    <col min="2" max="2" width="15.33203125" style="171" customWidth="1"/>
    <col min="3" max="3" width="9.6640625" style="173" customWidth="1"/>
    <col min="4" max="4" width="50" style="171" customWidth="1"/>
    <col min="5" max="6" width="13.5546875" style="171" customWidth="1"/>
    <col min="7" max="7" width="12" style="171" customWidth="1"/>
    <col min="8" max="8" width="13.6640625" style="171" customWidth="1"/>
    <col min="9" max="9" width="12.33203125" style="171" customWidth="1"/>
    <col min="10" max="10" width="14.44140625" style="173" customWidth="1"/>
    <col min="11" max="11" width="10.88671875" style="173" customWidth="1"/>
    <col min="12" max="12" width="11.6640625" style="173" customWidth="1"/>
    <col min="13" max="13" width="12.44140625" style="173" customWidth="1"/>
    <col min="14" max="14" width="11.109375" style="173" customWidth="1"/>
    <col min="15" max="16" width="9.6640625" style="171" customWidth="1"/>
    <col min="17" max="17" width="12" style="171" customWidth="1"/>
    <col min="18" max="18" width="12.44140625" style="171" customWidth="1"/>
    <col min="19" max="19" width="12.33203125" style="171" customWidth="1"/>
    <col min="20" max="20" width="9.6640625" style="171" customWidth="1"/>
    <col min="21" max="21" width="10" style="171" bestFit="1" customWidth="1"/>
    <col min="22" max="22" width="12" style="171" customWidth="1"/>
    <col min="23" max="23" width="10.6640625" style="171" customWidth="1"/>
    <col min="24" max="24" width="13.109375" style="171" customWidth="1"/>
    <col min="25" max="25" width="12.5546875" style="173" customWidth="1"/>
    <col min="26" max="26" width="12.5546875" style="171" customWidth="1"/>
    <col min="27" max="27" width="2.5546875" style="171" customWidth="1"/>
    <col min="28" max="16384" width="14.109375" style="171"/>
  </cols>
  <sheetData>
    <row r="2" spans="1:26" ht="14.25" customHeight="1">
      <c r="B2" s="172" t="s">
        <v>17</v>
      </c>
      <c r="K2" s="174"/>
      <c r="L2" s="174"/>
    </row>
    <row r="3" spans="1:26" ht="14.25" customHeight="1" thickBot="1">
      <c r="A3" s="357"/>
      <c r="B3" s="559"/>
      <c r="C3" s="535"/>
      <c r="D3" s="357"/>
      <c r="E3" s="357"/>
      <c r="F3" s="357"/>
      <c r="G3" s="357"/>
      <c r="H3" s="357"/>
      <c r="I3" s="357"/>
      <c r="J3" s="535"/>
      <c r="K3" s="535"/>
      <c r="L3" s="535"/>
      <c r="M3" s="535"/>
      <c r="N3" s="535"/>
      <c r="O3" s="357"/>
      <c r="P3" s="357"/>
      <c r="Q3" s="357"/>
      <c r="R3" s="357"/>
      <c r="S3" s="357"/>
      <c r="T3" s="357"/>
      <c r="U3" s="357"/>
      <c r="V3" s="357"/>
      <c r="W3" s="357"/>
      <c r="X3" s="357"/>
      <c r="Y3" s="535"/>
    </row>
    <row r="4" spans="1:26" ht="14.25" customHeight="1">
      <c r="A4" s="357"/>
      <c r="B4" s="357"/>
      <c r="C4" s="357"/>
      <c r="D4" s="444" t="s">
        <v>91</v>
      </c>
      <c r="E4" s="695" t="s">
        <v>216</v>
      </c>
      <c r="F4" s="696"/>
      <c r="G4" s="357"/>
      <c r="H4" s="357"/>
      <c r="I4" s="357"/>
      <c r="J4" s="535"/>
      <c r="K4" s="535"/>
      <c r="L4" s="535"/>
      <c r="M4" s="535"/>
      <c r="N4" s="535"/>
      <c r="O4" s="357"/>
      <c r="P4" s="357"/>
      <c r="Q4" s="357"/>
      <c r="R4" s="357"/>
      <c r="S4" s="357"/>
      <c r="T4" s="357"/>
      <c r="U4" s="357"/>
      <c r="V4" s="357"/>
      <c r="W4" s="357"/>
      <c r="X4" s="357"/>
      <c r="Y4" s="535"/>
    </row>
    <row r="5" spans="1:26" ht="14.25" customHeight="1">
      <c r="A5" s="357"/>
      <c r="B5" s="357"/>
      <c r="C5" s="357"/>
      <c r="D5" s="445" t="s">
        <v>19</v>
      </c>
      <c r="E5" s="697" t="s">
        <v>192</v>
      </c>
      <c r="F5" s="698"/>
      <c r="G5" s="357"/>
      <c r="H5" s="357"/>
      <c r="I5" s="357"/>
      <c r="J5" s="535"/>
      <c r="K5" s="535"/>
      <c r="L5" s="535"/>
      <c r="M5" s="535"/>
      <c r="N5" s="535"/>
      <c r="O5" s="357"/>
      <c r="P5" s="357"/>
      <c r="Q5" s="357"/>
      <c r="R5" s="357"/>
      <c r="S5" s="357"/>
      <c r="T5" s="357"/>
      <c r="U5" s="357"/>
      <c r="V5" s="357"/>
      <c r="W5" s="357"/>
      <c r="X5" s="357"/>
      <c r="Y5" s="535"/>
      <c r="Z5"/>
    </row>
    <row r="6" spans="1:26" ht="14.25" customHeight="1">
      <c r="A6" s="357"/>
      <c r="B6" s="357"/>
      <c r="C6" s="357"/>
      <c r="D6" s="445" t="s">
        <v>20</v>
      </c>
      <c r="E6" s="697" t="s">
        <v>10</v>
      </c>
      <c r="F6" s="698"/>
      <c r="G6" s="357"/>
      <c r="H6" s="357"/>
      <c r="I6" s="357"/>
      <c r="J6" s="535"/>
      <c r="K6" s="535"/>
      <c r="L6" s="535"/>
      <c r="M6" s="535"/>
      <c r="N6" s="535"/>
      <c r="O6" s="357"/>
      <c r="P6" s="357"/>
      <c r="Q6" s="357"/>
      <c r="R6" s="357"/>
      <c r="S6" s="357"/>
      <c r="T6" s="357"/>
      <c r="U6" s="357"/>
      <c r="V6" s="357"/>
      <c r="W6" s="357"/>
      <c r="X6" s="357"/>
      <c r="Y6" s="535"/>
      <c r="Z6"/>
    </row>
    <row r="7" spans="1:26" ht="14.25" customHeight="1">
      <c r="A7" s="357"/>
      <c r="B7" s="357"/>
      <c r="C7" s="539"/>
      <c r="D7" s="357"/>
      <c r="E7" s="357"/>
      <c r="F7" s="357"/>
      <c r="G7" s="357"/>
      <c r="H7" s="357"/>
      <c r="I7" s="357"/>
      <c r="J7" s="535"/>
      <c r="K7" s="535"/>
      <c r="L7" s="535"/>
      <c r="M7" s="535"/>
      <c r="N7" s="535"/>
      <c r="O7" s="357"/>
      <c r="P7" s="357"/>
      <c r="Q7" s="357"/>
      <c r="R7" s="357"/>
      <c r="S7" s="357"/>
      <c r="T7" s="357"/>
      <c r="U7" s="357"/>
      <c r="V7" s="357"/>
      <c r="W7" s="357"/>
      <c r="X7" s="357"/>
      <c r="Y7" s="535"/>
    </row>
    <row r="8" spans="1:26" customFormat="1" ht="14.25" customHeight="1">
      <c r="A8" s="285"/>
      <c r="B8" s="285"/>
      <c r="C8" s="285"/>
      <c r="D8" s="285"/>
      <c r="E8" s="285"/>
      <c r="F8" s="285"/>
      <c r="G8" s="285"/>
      <c r="H8" s="285"/>
      <c r="I8" s="285"/>
      <c r="J8" s="285"/>
      <c r="K8" s="285"/>
      <c r="L8" s="285"/>
      <c r="M8" s="285"/>
      <c r="N8" s="285"/>
      <c r="O8" s="285"/>
      <c r="P8" s="285"/>
      <c r="Q8" s="285"/>
      <c r="R8" s="285"/>
      <c r="S8" s="285"/>
      <c r="T8" s="285"/>
      <c r="U8" s="285"/>
      <c r="V8" s="285"/>
      <c r="W8" s="285"/>
      <c r="X8" s="285"/>
      <c r="Y8" s="285"/>
    </row>
    <row r="9" spans="1:26" ht="14.25" customHeight="1" thickBot="1">
      <c r="A9" s="357"/>
      <c r="B9" s="312"/>
      <c r="C9" s="554"/>
      <c r="D9" s="357"/>
      <c r="E9" s="312"/>
      <c r="F9" s="312"/>
      <c r="G9" s="312"/>
      <c r="H9" s="312"/>
      <c r="I9" s="357"/>
      <c r="J9" s="446"/>
      <c r="K9" s="446"/>
      <c r="L9" s="446"/>
      <c r="M9" s="446"/>
      <c r="N9" s="535"/>
      <c r="O9" s="312"/>
      <c r="P9" s="312"/>
      <c r="Q9" s="312"/>
      <c r="R9" s="312"/>
      <c r="S9" s="357"/>
      <c r="T9" s="312"/>
      <c r="U9" s="312"/>
      <c r="V9" s="312"/>
      <c r="W9" s="312"/>
      <c r="X9" s="357"/>
      <c r="Y9" s="446"/>
    </row>
    <row r="10" spans="1:26" ht="14.25" customHeight="1" thickBot="1">
      <c r="A10" s="357"/>
      <c r="B10" s="312"/>
      <c r="C10" s="446"/>
      <c r="D10" s="446"/>
      <c r="E10" s="687">
        <v>2024</v>
      </c>
      <c r="F10" s="688"/>
      <c r="G10" s="688"/>
      <c r="H10" s="688"/>
      <c r="I10" s="689"/>
      <c r="J10" s="687">
        <v>2025</v>
      </c>
      <c r="K10" s="688"/>
      <c r="L10" s="688"/>
      <c r="M10" s="688"/>
      <c r="N10" s="689"/>
      <c r="O10" s="687">
        <v>2026</v>
      </c>
      <c r="P10" s="688"/>
      <c r="Q10" s="688"/>
      <c r="R10" s="688"/>
      <c r="S10" s="689"/>
      <c r="T10" s="687">
        <v>2027</v>
      </c>
      <c r="U10" s="688"/>
      <c r="V10" s="688"/>
      <c r="W10" s="688"/>
      <c r="X10" s="689"/>
      <c r="Y10" s="690" t="s">
        <v>21</v>
      </c>
      <c r="Z10" s="174"/>
    </row>
    <row r="11" spans="1:26" ht="14.25" customHeight="1" thickBot="1">
      <c r="A11" s="357"/>
      <c r="B11" s="367"/>
      <c r="C11" s="447" t="s">
        <v>22</v>
      </c>
      <c r="D11" s="448" t="s">
        <v>23</v>
      </c>
      <c r="E11" s="449" t="s">
        <v>24</v>
      </c>
      <c r="F11" s="450" t="s">
        <v>28</v>
      </c>
      <c r="G11" s="450" t="s">
        <v>25</v>
      </c>
      <c r="H11" s="450" t="s">
        <v>29</v>
      </c>
      <c r="I11" s="451" t="s">
        <v>27</v>
      </c>
      <c r="J11" s="452" t="s">
        <v>24</v>
      </c>
      <c r="K11" s="453" t="s">
        <v>28</v>
      </c>
      <c r="L11" s="453" t="s">
        <v>25</v>
      </c>
      <c r="M11" s="453" t="s">
        <v>29</v>
      </c>
      <c r="N11" s="454" t="s">
        <v>27</v>
      </c>
      <c r="O11" s="455" t="s">
        <v>24</v>
      </c>
      <c r="P11" s="453" t="s">
        <v>28</v>
      </c>
      <c r="Q11" s="453" t="s">
        <v>25</v>
      </c>
      <c r="R11" s="453" t="s">
        <v>29</v>
      </c>
      <c r="S11" s="454" t="s">
        <v>27</v>
      </c>
      <c r="T11" s="455" t="s">
        <v>24</v>
      </c>
      <c r="U11" s="453" t="s">
        <v>28</v>
      </c>
      <c r="V11" s="453" t="s">
        <v>25</v>
      </c>
      <c r="W11" s="453" t="s">
        <v>29</v>
      </c>
      <c r="X11" s="454" t="s">
        <v>27</v>
      </c>
      <c r="Y11" s="691"/>
      <c r="Z11" s="184"/>
    </row>
    <row r="12" spans="1:26" s="188" customFormat="1" ht="14.25" customHeight="1">
      <c r="A12" s="481"/>
      <c r="B12" s="679" t="s">
        <v>30</v>
      </c>
      <c r="C12" s="456" t="s">
        <v>31</v>
      </c>
      <c r="D12" s="457" t="s">
        <v>32</v>
      </c>
      <c r="E12" s="458"/>
      <c r="F12" s="459"/>
      <c r="G12" s="460">
        <v>16530.571133456786</v>
      </c>
      <c r="H12" s="460">
        <v>870.03005965562033</v>
      </c>
      <c r="I12" s="460">
        <f>SUM(G12:H12)</f>
        <v>17400.601193112405</v>
      </c>
      <c r="J12" s="462"/>
      <c r="K12" s="463"/>
      <c r="L12" s="460">
        <v>37340.035000000003</v>
      </c>
      <c r="M12" s="460">
        <v>1965.2650000000003</v>
      </c>
      <c r="N12" s="460">
        <f>SUM(L12:M12)</f>
        <v>39305.300000000003</v>
      </c>
      <c r="O12" s="464"/>
      <c r="P12" s="463"/>
      <c r="Q12" s="460">
        <v>44203.442999999999</v>
      </c>
      <c r="R12" s="460">
        <v>2326.4970000000003</v>
      </c>
      <c r="S12" s="460">
        <f>SUM(Q12:R12)</f>
        <v>46529.94</v>
      </c>
      <c r="T12" s="464"/>
      <c r="U12" s="463"/>
      <c r="V12" s="460">
        <v>55161.95900000001</v>
      </c>
      <c r="W12" s="460">
        <v>2903.2610000000004</v>
      </c>
      <c r="X12" s="460">
        <f>SUM(V12:W12)</f>
        <v>58065.220000000008</v>
      </c>
      <c r="Y12" s="465">
        <f t="shared" ref="Y12:Y21" si="0">SUM(I12,N12,S12,X12)</f>
        <v>161301.06119311243</v>
      </c>
    </row>
    <row r="13" spans="1:26" s="188" customFormat="1" ht="14.25" customHeight="1">
      <c r="A13" s="481"/>
      <c r="B13" s="680"/>
      <c r="C13" s="466" t="s">
        <v>33</v>
      </c>
      <c r="D13" s="467" t="s">
        <v>34</v>
      </c>
      <c r="E13" s="468"/>
      <c r="F13" s="459"/>
      <c r="G13" s="460">
        <v>16530.571133456786</v>
      </c>
      <c r="H13" s="460">
        <v>870.03005965562033</v>
      </c>
      <c r="I13" s="460">
        <f t="shared" ref="I13:I33" si="1">SUM(G13:H13)</f>
        <v>17400.601193112405</v>
      </c>
      <c r="J13" s="469"/>
      <c r="K13" s="459"/>
      <c r="L13" s="460">
        <v>37340.035000000003</v>
      </c>
      <c r="M13" s="460">
        <v>1965.2650000000003</v>
      </c>
      <c r="N13" s="460">
        <f t="shared" ref="N13:N33" si="2">SUM(L13:M13)</f>
        <v>39305.300000000003</v>
      </c>
      <c r="O13" s="468"/>
      <c r="P13" s="459"/>
      <c r="Q13" s="460">
        <v>44203.442999999999</v>
      </c>
      <c r="R13" s="460">
        <v>2326.4970000000003</v>
      </c>
      <c r="S13" s="460">
        <f t="shared" ref="S13:S33" si="3">SUM(Q13:R13)</f>
        <v>46529.94</v>
      </c>
      <c r="T13" s="468"/>
      <c r="U13" s="459"/>
      <c r="V13" s="460">
        <v>55161.95900000001</v>
      </c>
      <c r="W13" s="460">
        <v>2903.2610000000004</v>
      </c>
      <c r="X13" s="460">
        <f t="shared" ref="X13:X33" si="4">SUM(V13:W13)</f>
        <v>58065.220000000008</v>
      </c>
      <c r="Y13" s="470">
        <f t="shared" si="0"/>
        <v>161301.06119311243</v>
      </c>
    </row>
    <row r="14" spans="1:26" s="188" customFormat="1" ht="14.25" customHeight="1">
      <c r="A14" s="481"/>
      <c r="B14" s="680"/>
      <c r="C14" s="466" t="s">
        <v>35</v>
      </c>
      <c r="D14" s="467" t="s">
        <v>36</v>
      </c>
      <c r="E14" s="468"/>
      <c r="F14" s="459"/>
      <c r="G14" s="460">
        <v>49591.71340037034</v>
      </c>
      <c r="H14" s="460">
        <v>2610.0901789668605</v>
      </c>
      <c r="I14" s="460">
        <f t="shared" si="1"/>
        <v>52201.803579337196</v>
      </c>
      <c r="J14" s="469"/>
      <c r="K14" s="459"/>
      <c r="L14" s="460">
        <v>112020.105</v>
      </c>
      <c r="M14" s="460">
        <v>5895.7950000000001</v>
      </c>
      <c r="N14" s="460">
        <f t="shared" si="2"/>
        <v>117915.9</v>
      </c>
      <c r="O14" s="468"/>
      <c r="P14" s="459"/>
      <c r="Q14" s="460">
        <v>132610.329</v>
      </c>
      <c r="R14" s="460">
        <v>6979.4910000000009</v>
      </c>
      <c r="S14" s="460">
        <f t="shared" si="3"/>
        <v>139589.82</v>
      </c>
      <c r="T14" s="468"/>
      <c r="U14" s="459"/>
      <c r="V14" s="460">
        <v>165485.87700000001</v>
      </c>
      <c r="W14" s="460">
        <v>8709.7830000000013</v>
      </c>
      <c r="X14" s="460">
        <f t="shared" si="4"/>
        <v>174195.66</v>
      </c>
      <c r="Y14" s="470">
        <f t="shared" si="0"/>
        <v>483903.1835793372</v>
      </c>
    </row>
    <row r="15" spans="1:26" s="188" customFormat="1" ht="14.25" customHeight="1" thickBot="1">
      <c r="A15" s="481"/>
      <c r="B15" s="680"/>
      <c r="C15" s="471" t="s">
        <v>37</v>
      </c>
      <c r="D15" s="472" t="s">
        <v>38</v>
      </c>
      <c r="E15" s="473"/>
      <c r="F15" s="459"/>
      <c r="G15" s="460">
        <v>0</v>
      </c>
      <c r="H15" s="460">
        <v>0</v>
      </c>
      <c r="I15" s="460">
        <f t="shared" si="1"/>
        <v>0</v>
      </c>
      <c r="J15" s="469"/>
      <c r="K15" s="459"/>
      <c r="L15" s="460">
        <v>0</v>
      </c>
      <c r="M15" s="460">
        <v>0</v>
      </c>
      <c r="N15" s="460">
        <f t="shared" si="2"/>
        <v>0</v>
      </c>
      <c r="O15" s="468"/>
      <c r="P15" s="459"/>
      <c r="Q15" s="460">
        <v>0</v>
      </c>
      <c r="R15" s="460">
        <v>0</v>
      </c>
      <c r="S15" s="460">
        <f t="shared" si="3"/>
        <v>0</v>
      </c>
      <c r="T15" s="468"/>
      <c r="U15" s="459"/>
      <c r="V15" s="460">
        <v>0</v>
      </c>
      <c r="W15" s="460">
        <v>0</v>
      </c>
      <c r="X15" s="460">
        <f t="shared" si="4"/>
        <v>0</v>
      </c>
      <c r="Y15" s="474">
        <f t="shared" si="0"/>
        <v>0</v>
      </c>
    </row>
    <row r="16" spans="1:26" s="195" customFormat="1" ht="14.25" customHeight="1" thickTop="1" thickBot="1">
      <c r="A16" s="483"/>
      <c r="B16" s="681"/>
      <c r="C16" s="682" t="s">
        <v>39</v>
      </c>
      <c r="D16" s="682"/>
      <c r="E16" s="475"/>
      <c r="F16" s="476"/>
      <c r="G16" s="476">
        <v>82652.855667283904</v>
      </c>
      <c r="H16" s="476">
        <v>4350.1502982781012</v>
      </c>
      <c r="I16" s="477">
        <f t="shared" si="1"/>
        <v>87003.005965561999</v>
      </c>
      <c r="J16" s="478"/>
      <c r="K16" s="476"/>
      <c r="L16" s="476">
        <v>186700.17499999999</v>
      </c>
      <c r="M16" s="476">
        <v>9826.3250000000007</v>
      </c>
      <c r="N16" s="477">
        <f t="shared" si="2"/>
        <v>196526.5</v>
      </c>
      <c r="O16" s="479"/>
      <c r="P16" s="476"/>
      <c r="Q16" s="476">
        <v>221017.215</v>
      </c>
      <c r="R16" s="476">
        <v>11632.485000000001</v>
      </c>
      <c r="S16" s="477">
        <f t="shared" si="3"/>
        <v>232649.7</v>
      </c>
      <c r="T16" s="479"/>
      <c r="U16" s="476"/>
      <c r="V16" s="476">
        <v>275809.79500000004</v>
      </c>
      <c r="W16" s="476">
        <v>14516.305000000002</v>
      </c>
      <c r="X16" s="477">
        <f t="shared" si="4"/>
        <v>290326.10000000003</v>
      </c>
      <c r="Y16" s="480">
        <f t="shared" si="0"/>
        <v>806505.30596556212</v>
      </c>
    </row>
    <row r="17" spans="1:25" s="188" customFormat="1" ht="14.25" customHeight="1" thickBot="1">
      <c r="A17" s="481"/>
      <c r="B17" s="481"/>
      <c r="C17" s="482"/>
      <c r="D17" s="483"/>
      <c r="E17" s="484"/>
      <c r="F17" s="485"/>
      <c r="G17" s="482"/>
      <c r="H17" s="481"/>
      <c r="I17" s="486"/>
      <c r="J17" s="482"/>
      <c r="K17" s="485"/>
      <c r="L17" s="482"/>
      <c r="M17" s="481"/>
      <c r="N17" s="486"/>
      <c r="O17" s="484"/>
      <c r="P17" s="485"/>
      <c r="Q17" s="482"/>
      <c r="R17" s="481"/>
      <c r="S17" s="486"/>
      <c r="T17" s="484"/>
      <c r="U17" s="485"/>
      <c r="V17" s="482"/>
      <c r="W17" s="481"/>
      <c r="X17" s="486"/>
      <c r="Y17" s="482"/>
    </row>
    <row r="18" spans="1:25" s="188" customFormat="1" ht="14.25" customHeight="1">
      <c r="A18" s="481"/>
      <c r="B18" s="683" t="s">
        <v>3</v>
      </c>
      <c r="C18" s="487" t="s">
        <v>41</v>
      </c>
      <c r="D18" s="488" t="s">
        <v>42</v>
      </c>
      <c r="E18" s="464"/>
      <c r="F18" s="489"/>
      <c r="G18" s="489">
        <v>34714.199380259233</v>
      </c>
      <c r="H18" s="489">
        <v>1827.0631252768017</v>
      </c>
      <c r="I18" s="489">
        <f t="shared" si="1"/>
        <v>36541.262505536033</v>
      </c>
      <c r="J18" s="462"/>
      <c r="K18" s="463"/>
      <c r="L18" s="489">
        <v>78414.073499999984</v>
      </c>
      <c r="M18" s="489">
        <v>4127.0564999999997</v>
      </c>
      <c r="N18" s="489">
        <f t="shared" si="2"/>
        <v>82541.12999999999</v>
      </c>
      <c r="O18" s="464"/>
      <c r="P18" s="463"/>
      <c r="Q18" s="489">
        <v>92827.230299999996</v>
      </c>
      <c r="R18" s="489">
        <v>4885.6436999999996</v>
      </c>
      <c r="S18" s="489">
        <f t="shared" si="3"/>
        <v>97712.873999999996</v>
      </c>
      <c r="T18" s="464"/>
      <c r="U18" s="463"/>
      <c r="V18" s="489">
        <v>115840.1139</v>
      </c>
      <c r="W18" s="489">
        <v>6096.8481000000002</v>
      </c>
      <c r="X18" s="489">
        <f t="shared" si="4"/>
        <v>121936.962</v>
      </c>
      <c r="Y18" s="465">
        <f t="shared" si="0"/>
        <v>338732.22850553604</v>
      </c>
    </row>
    <row r="19" spans="1:25" s="188" customFormat="1" ht="14.25" customHeight="1">
      <c r="A19" s="481"/>
      <c r="B19" s="680"/>
      <c r="C19" s="491" t="s">
        <v>43</v>
      </c>
      <c r="D19" s="492" t="s">
        <v>44</v>
      </c>
      <c r="E19" s="468"/>
      <c r="F19" s="493"/>
      <c r="G19" s="460">
        <v>14877.514020111099</v>
      </c>
      <c r="H19" s="460">
        <v>783.02705369005798</v>
      </c>
      <c r="I19" s="460">
        <f t="shared" si="1"/>
        <v>15660.541073801156</v>
      </c>
      <c r="J19" s="469"/>
      <c r="K19" s="459"/>
      <c r="L19" s="460">
        <v>33606.031499999997</v>
      </c>
      <c r="M19" s="460">
        <v>1768.7384999999999</v>
      </c>
      <c r="N19" s="460">
        <f t="shared" si="2"/>
        <v>35374.769999999997</v>
      </c>
      <c r="O19" s="468"/>
      <c r="P19" s="459"/>
      <c r="Q19" s="460">
        <v>39783.098700000002</v>
      </c>
      <c r="R19" s="460">
        <v>2093.8473000000004</v>
      </c>
      <c r="S19" s="460">
        <f t="shared" si="3"/>
        <v>41876.946000000004</v>
      </c>
      <c r="T19" s="468"/>
      <c r="U19" s="459"/>
      <c r="V19" s="460">
        <v>49645.763099999996</v>
      </c>
      <c r="W19" s="460">
        <v>2612.9349000000002</v>
      </c>
      <c r="X19" s="460">
        <f t="shared" si="4"/>
        <v>52258.697999999997</v>
      </c>
      <c r="Y19" s="470">
        <f t="shared" si="0"/>
        <v>145170.95507380116</v>
      </c>
    </row>
    <row r="20" spans="1:25" s="188" customFormat="1" ht="14.25" customHeight="1" thickBot="1">
      <c r="A20" s="481"/>
      <c r="B20" s="680"/>
      <c r="C20" s="494" t="s">
        <v>45</v>
      </c>
      <c r="D20" s="495" t="s">
        <v>46</v>
      </c>
      <c r="E20" s="496"/>
      <c r="F20" s="497"/>
      <c r="G20" s="498">
        <v>0</v>
      </c>
      <c r="H20" s="498">
        <v>0</v>
      </c>
      <c r="I20" s="498">
        <f t="shared" si="1"/>
        <v>0</v>
      </c>
      <c r="J20" s="500"/>
      <c r="K20" s="501"/>
      <c r="L20" s="498">
        <v>0</v>
      </c>
      <c r="M20" s="498">
        <v>0</v>
      </c>
      <c r="N20" s="498">
        <f t="shared" si="2"/>
        <v>0</v>
      </c>
      <c r="O20" s="496"/>
      <c r="P20" s="501"/>
      <c r="Q20" s="498">
        <v>0</v>
      </c>
      <c r="R20" s="498">
        <v>0</v>
      </c>
      <c r="S20" s="498">
        <f t="shared" si="3"/>
        <v>0</v>
      </c>
      <c r="T20" s="496"/>
      <c r="U20" s="501"/>
      <c r="V20" s="498">
        <v>0</v>
      </c>
      <c r="W20" s="498">
        <v>0</v>
      </c>
      <c r="X20" s="498">
        <f t="shared" si="4"/>
        <v>0</v>
      </c>
      <c r="Y20" s="502">
        <f t="shared" si="0"/>
        <v>0</v>
      </c>
    </row>
    <row r="21" spans="1:25" s="195" customFormat="1" ht="14.25" customHeight="1" thickBot="1">
      <c r="A21" s="483"/>
      <c r="B21" s="681"/>
      <c r="C21" s="684" t="s">
        <v>47</v>
      </c>
      <c r="D21" s="685"/>
      <c r="E21" s="503"/>
      <c r="F21" s="504"/>
      <c r="G21" s="504">
        <v>49591.713400370332</v>
      </c>
      <c r="H21" s="504">
        <v>2610.0901789668596</v>
      </c>
      <c r="I21" s="505">
        <f t="shared" si="1"/>
        <v>52201.803579337189</v>
      </c>
      <c r="J21" s="506"/>
      <c r="K21" s="504"/>
      <c r="L21" s="504">
        <v>112020.10499999998</v>
      </c>
      <c r="M21" s="504">
        <v>5895.7950000000001</v>
      </c>
      <c r="N21" s="505">
        <f t="shared" si="2"/>
        <v>117915.89999999998</v>
      </c>
      <c r="O21" s="503"/>
      <c r="P21" s="504"/>
      <c r="Q21" s="504">
        <v>132610.329</v>
      </c>
      <c r="R21" s="504">
        <v>6979.491</v>
      </c>
      <c r="S21" s="505">
        <f t="shared" si="3"/>
        <v>139589.82</v>
      </c>
      <c r="T21" s="503"/>
      <c r="U21" s="504"/>
      <c r="V21" s="504">
        <v>165485.87699999998</v>
      </c>
      <c r="W21" s="504">
        <v>8709.7829999999994</v>
      </c>
      <c r="X21" s="505">
        <f t="shared" si="4"/>
        <v>174195.65999999997</v>
      </c>
      <c r="Y21" s="507">
        <f t="shared" si="0"/>
        <v>483903.18357933714</v>
      </c>
    </row>
    <row r="22" spans="1:25" s="188" customFormat="1" ht="14.25" customHeight="1" thickBot="1">
      <c r="A22" s="481"/>
      <c r="B22" s="481"/>
      <c r="C22" s="482"/>
      <c r="D22" s="481"/>
      <c r="E22" s="484"/>
      <c r="F22" s="485"/>
      <c r="G22" s="481"/>
      <c r="H22" s="481"/>
      <c r="I22" s="486"/>
      <c r="J22" s="482"/>
      <c r="K22" s="485"/>
      <c r="L22" s="481"/>
      <c r="M22" s="481"/>
      <c r="N22" s="486"/>
      <c r="O22" s="484"/>
      <c r="P22" s="485"/>
      <c r="Q22" s="481"/>
      <c r="R22" s="481"/>
      <c r="S22" s="486"/>
      <c r="T22" s="484"/>
      <c r="U22" s="485"/>
      <c r="V22" s="481"/>
      <c r="W22" s="481"/>
      <c r="X22" s="486"/>
      <c r="Y22" s="482"/>
    </row>
    <row r="23" spans="1:25" s="188" customFormat="1" ht="19.2" customHeight="1">
      <c r="A23" s="481"/>
      <c r="B23" s="692" t="s">
        <v>48</v>
      </c>
      <c r="C23" s="487" t="s">
        <v>49</v>
      </c>
      <c r="D23" s="508" t="s">
        <v>50</v>
      </c>
      <c r="E23" s="464"/>
      <c r="F23" s="463"/>
      <c r="G23" s="489">
        <v>32641.619896019183</v>
      </c>
      <c r="H23" s="489">
        <v>1717.9799945273255</v>
      </c>
      <c r="I23" s="490">
        <f t="shared" si="1"/>
        <v>34359.599890546509</v>
      </c>
      <c r="J23" s="464"/>
      <c r="K23" s="463"/>
      <c r="L23" s="489">
        <v>73732.433049890387</v>
      </c>
      <c r="M23" s="489">
        <v>3880.6543710468632</v>
      </c>
      <c r="N23" s="490">
        <f t="shared" si="2"/>
        <v>77613.087420937256</v>
      </c>
      <c r="O23" s="464"/>
      <c r="P23" s="463"/>
      <c r="Q23" s="489">
        <v>87285.065522090314</v>
      </c>
      <c r="R23" s="489">
        <v>4593.9508169521223</v>
      </c>
      <c r="S23" s="490">
        <f t="shared" si="3"/>
        <v>91879.016339042442</v>
      </c>
      <c r="T23" s="462"/>
      <c r="U23" s="463"/>
      <c r="V23" s="489">
        <v>108923.9859809531</v>
      </c>
      <c r="W23" s="489">
        <v>5732.8413674185849</v>
      </c>
      <c r="X23" s="490">
        <f t="shared" si="4"/>
        <v>114656.82734837169</v>
      </c>
      <c r="Y23" s="465">
        <f t="shared" ref="Y23:Y33" si="5">SUM(I23,N23,S23,X23)</f>
        <v>318508.53099889791</v>
      </c>
    </row>
    <row r="24" spans="1:25" s="188" customFormat="1" ht="28.2" customHeight="1">
      <c r="A24" s="481"/>
      <c r="B24" s="680"/>
      <c r="C24" s="491" t="s">
        <v>51</v>
      </c>
      <c r="D24" s="509" t="s">
        <v>52</v>
      </c>
      <c r="E24" s="468"/>
      <c r="F24" s="459"/>
      <c r="G24" s="493">
        <v>43522.159861358916</v>
      </c>
      <c r="H24" s="493">
        <v>2290.6399927031011</v>
      </c>
      <c r="I24" s="510">
        <f t="shared" si="1"/>
        <v>45812.799854062017</v>
      </c>
      <c r="J24" s="468"/>
      <c r="K24" s="459"/>
      <c r="L24" s="493">
        <v>98309.910733187193</v>
      </c>
      <c r="M24" s="493">
        <v>5174.2058280624842</v>
      </c>
      <c r="N24" s="510">
        <f t="shared" si="2"/>
        <v>103484.11656124968</v>
      </c>
      <c r="O24" s="468"/>
      <c r="P24" s="459"/>
      <c r="Q24" s="493">
        <v>116380.0873627871</v>
      </c>
      <c r="R24" s="493">
        <v>6125.2677559361637</v>
      </c>
      <c r="S24" s="510">
        <f t="shared" si="3"/>
        <v>122505.35511872327</v>
      </c>
      <c r="T24" s="469"/>
      <c r="U24" s="459"/>
      <c r="V24" s="493">
        <v>145231.9813079375</v>
      </c>
      <c r="W24" s="493">
        <v>7643.7884898914481</v>
      </c>
      <c r="X24" s="510">
        <f t="shared" si="4"/>
        <v>152875.76979782895</v>
      </c>
      <c r="Y24" s="470">
        <f t="shared" si="5"/>
        <v>424678.04133186396</v>
      </c>
    </row>
    <row r="25" spans="1:25" s="188" customFormat="1" ht="34.200000000000003" customHeight="1">
      <c r="A25" s="481"/>
      <c r="B25" s="680"/>
      <c r="C25" s="491" t="s">
        <v>53</v>
      </c>
      <c r="D25" s="511" t="s">
        <v>54</v>
      </c>
      <c r="E25" s="468"/>
      <c r="F25" s="459"/>
      <c r="G25" s="493">
        <v>65283.239792038366</v>
      </c>
      <c r="H25" s="493">
        <v>3435.959989054651</v>
      </c>
      <c r="I25" s="510">
        <f t="shared" si="1"/>
        <v>68719.199781093019</v>
      </c>
      <c r="J25" s="468"/>
      <c r="K25" s="459"/>
      <c r="L25" s="493">
        <v>147464.86609978077</v>
      </c>
      <c r="M25" s="493">
        <v>7761.3087420937263</v>
      </c>
      <c r="N25" s="510">
        <f t="shared" si="2"/>
        <v>155226.17484187451</v>
      </c>
      <c r="O25" s="468"/>
      <c r="P25" s="459"/>
      <c r="Q25" s="493">
        <v>174570.13104418063</v>
      </c>
      <c r="R25" s="493">
        <v>9187.9016339042446</v>
      </c>
      <c r="S25" s="510">
        <f t="shared" si="3"/>
        <v>183758.03267808488</v>
      </c>
      <c r="T25" s="469"/>
      <c r="U25" s="459"/>
      <c r="V25" s="493">
        <v>217847.97196190621</v>
      </c>
      <c r="W25" s="493">
        <v>11465.68273483717</v>
      </c>
      <c r="X25" s="510">
        <f t="shared" si="4"/>
        <v>229313.65469674338</v>
      </c>
      <c r="Y25" s="512">
        <f t="shared" si="5"/>
        <v>637017.06199779583</v>
      </c>
    </row>
    <row r="26" spans="1:25" s="188" customFormat="1" ht="14.25" customHeight="1">
      <c r="A26" s="481"/>
      <c r="B26" s="680"/>
      <c r="C26" s="491" t="s">
        <v>55</v>
      </c>
      <c r="D26" s="492" t="s">
        <v>56</v>
      </c>
      <c r="E26" s="468"/>
      <c r="F26" s="459"/>
      <c r="G26" s="493">
        <v>21761.079930679458</v>
      </c>
      <c r="H26" s="493">
        <v>1145.3199963515506</v>
      </c>
      <c r="I26" s="510">
        <f t="shared" si="1"/>
        <v>22906.399927031009</v>
      </c>
      <c r="J26" s="468"/>
      <c r="K26" s="459"/>
      <c r="L26" s="493">
        <v>49154.955366593596</v>
      </c>
      <c r="M26" s="493">
        <v>2587.1029140312421</v>
      </c>
      <c r="N26" s="510">
        <f t="shared" si="2"/>
        <v>51742.058280624842</v>
      </c>
      <c r="O26" s="468"/>
      <c r="P26" s="459"/>
      <c r="Q26" s="493">
        <v>58190.043681393552</v>
      </c>
      <c r="R26" s="493">
        <v>3062.6338779680818</v>
      </c>
      <c r="S26" s="510">
        <f t="shared" si="3"/>
        <v>61252.677559361633</v>
      </c>
      <c r="T26" s="469"/>
      <c r="U26" s="459"/>
      <c r="V26" s="493">
        <v>72615.990653968751</v>
      </c>
      <c r="W26" s="493">
        <v>3821.894244945724</v>
      </c>
      <c r="X26" s="510">
        <f t="shared" si="4"/>
        <v>76437.884898914475</v>
      </c>
      <c r="Y26" s="512">
        <f t="shared" si="5"/>
        <v>212339.02066593198</v>
      </c>
    </row>
    <row r="27" spans="1:25" s="188" customFormat="1" ht="14.25" customHeight="1">
      <c r="A27" s="481"/>
      <c r="B27" s="680"/>
      <c r="C27" s="491" t="s">
        <v>57</v>
      </c>
      <c r="D27" s="492" t="s">
        <v>58</v>
      </c>
      <c r="E27" s="468"/>
      <c r="F27" s="459"/>
      <c r="G27" s="493">
        <v>10880.539965339729</v>
      </c>
      <c r="H27" s="493">
        <v>572.65999817577529</v>
      </c>
      <c r="I27" s="510">
        <f t="shared" si="1"/>
        <v>11453.199963515504</v>
      </c>
      <c r="J27" s="468"/>
      <c r="K27" s="459"/>
      <c r="L27" s="493">
        <v>24577.477683296798</v>
      </c>
      <c r="M27" s="493">
        <v>1293.5514570156211</v>
      </c>
      <c r="N27" s="510">
        <f t="shared" si="2"/>
        <v>25871.029140312421</v>
      </c>
      <c r="O27" s="468"/>
      <c r="P27" s="459"/>
      <c r="Q27" s="493">
        <v>29095.021840696776</v>
      </c>
      <c r="R27" s="493">
        <v>1531.3169389840409</v>
      </c>
      <c r="S27" s="510">
        <f t="shared" si="3"/>
        <v>30626.338779680817</v>
      </c>
      <c r="T27" s="469"/>
      <c r="U27" s="459"/>
      <c r="V27" s="493">
        <v>36307.995326984375</v>
      </c>
      <c r="W27" s="493">
        <v>1910.947122472862</v>
      </c>
      <c r="X27" s="510">
        <f t="shared" si="4"/>
        <v>38218.942449457238</v>
      </c>
      <c r="Y27" s="512">
        <f t="shared" si="5"/>
        <v>106169.51033296599</v>
      </c>
    </row>
    <row r="28" spans="1:25" s="188" customFormat="1" ht="14.25" customHeight="1">
      <c r="A28" s="481"/>
      <c r="B28" s="680"/>
      <c r="C28" s="491" t="s">
        <v>59</v>
      </c>
      <c r="D28" s="511" t="s">
        <v>60</v>
      </c>
      <c r="E28" s="468"/>
      <c r="F28" s="459"/>
      <c r="G28" s="493">
        <v>10880.539965339729</v>
      </c>
      <c r="H28" s="493">
        <v>572.65999817577529</v>
      </c>
      <c r="I28" s="510">
        <f t="shared" si="1"/>
        <v>11453.199963515504</v>
      </c>
      <c r="J28" s="468"/>
      <c r="K28" s="459"/>
      <c r="L28" s="493">
        <v>24577.477683296798</v>
      </c>
      <c r="M28" s="493">
        <v>1293.5514570156211</v>
      </c>
      <c r="N28" s="510">
        <f t="shared" si="2"/>
        <v>25871.029140312421</v>
      </c>
      <c r="O28" s="468"/>
      <c r="P28" s="459"/>
      <c r="Q28" s="493">
        <v>29095.021840696776</v>
      </c>
      <c r="R28" s="493">
        <v>1531.3169389840409</v>
      </c>
      <c r="S28" s="510">
        <f t="shared" si="3"/>
        <v>30626.338779680817</v>
      </c>
      <c r="T28" s="469"/>
      <c r="U28" s="459"/>
      <c r="V28" s="493">
        <v>36307.995326984375</v>
      </c>
      <c r="W28" s="493">
        <v>1910.947122472862</v>
      </c>
      <c r="X28" s="510">
        <f t="shared" si="4"/>
        <v>38218.942449457238</v>
      </c>
      <c r="Y28" s="470">
        <f t="shared" si="5"/>
        <v>106169.51033296599</v>
      </c>
    </row>
    <row r="29" spans="1:25" s="188" customFormat="1" ht="14.25" customHeight="1">
      <c r="A29" s="481"/>
      <c r="B29" s="680"/>
      <c r="C29" s="491" t="s">
        <v>61</v>
      </c>
      <c r="D29" s="511" t="s">
        <v>62</v>
      </c>
      <c r="E29" s="468"/>
      <c r="F29" s="459"/>
      <c r="G29" s="493">
        <v>10880.539965339729</v>
      </c>
      <c r="H29" s="493">
        <v>572.65999817577529</v>
      </c>
      <c r="I29" s="510">
        <f t="shared" si="1"/>
        <v>11453.199963515504</v>
      </c>
      <c r="J29" s="468"/>
      <c r="K29" s="459"/>
      <c r="L29" s="493">
        <v>24577.477683296798</v>
      </c>
      <c r="M29" s="493">
        <v>1293.5514570156211</v>
      </c>
      <c r="N29" s="510">
        <f t="shared" si="2"/>
        <v>25871.029140312421</v>
      </c>
      <c r="O29" s="468"/>
      <c r="P29" s="459"/>
      <c r="Q29" s="493">
        <v>29095.021840696776</v>
      </c>
      <c r="R29" s="493">
        <v>1531.3169389840409</v>
      </c>
      <c r="S29" s="510">
        <f t="shared" si="3"/>
        <v>30626.338779680817</v>
      </c>
      <c r="T29" s="469"/>
      <c r="U29" s="459"/>
      <c r="V29" s="493">
        <v>36307.995326984375</v>
      </c>
      <c r="W29" s="493">
        <v>1910.947122472862</v>
      </c>
      <c r="X29" s="510">
        <f t="shared" si="4"/>
        <v>38218.942449457238</v>
      </c>
      <c r="Y29" s="512">
        <f t="shared" si="5"/>
        <v>106169.51033296599</v>
      </c>
    </row>
    <row r="30" spans="1:25" s="188" customFormat="1" ht="14.25" customHeight="1">
      <c r="A30" s="481"/>
      <c r="B30" s="680"/>
      <c r="C30" s="491" t="s">
        <v>63</v>
      </c>
      <c r="D30" s="492" t="s">
        <v>64</v>
      </c>
      <c r="E30" s="468"/>
      <c r="F30" s="459"/>
      <c r="G30" s="493">
        <v>0</v>
      </c>
      <c r="H30" s="493">
        <v>0</v>
      </c>
      <c r="I30" s="510">
        <f t="shared" si="1"/>
        <v>0</v>
      </c>
      <c r="J30" s="468"/>
      <c r="K30" s="459"/>
      <c r="L30" s="493">
        <v>0</v>
      </c>
      <c r="M30" s="493">
        <v>0</v>
      </c>
      <c r="N30" s="510">
        <f t="shared" si="2"/>
        <v>0</v>
      </c>
      <c r="O30" s="468"/>
      <c r="P30" s="459"/>
      <c r="Q30" s="493">
        <v>0</v>
      </c>
      <c r="R30" s="493">
        <v>0</v>
      </c>
      <c r="S30" s="510">
        <f t="shared" si="3"/>
        <v>0</v>
      </c>
      <c r="T30" s="469"/>
      <c r="U30" s="459"/>
      <c r="V30" s="493">
        <v>0</v>
      </c>
      <c r="W30" s="493">
        <v>0</v>
      </c>
      <c r="X30" s="510">
        <f t="shared" si="4"/>
        <v>0</v>
      </c>
      <c r="Y30" s="512">
        <f t="shared" si="5"/>
        <v>0</v>
      </c>
    </row>
    <row r="31" spans="1:25" s="188" customFormat="1" ht="14.25" customHeight="1">
      <c r="A31" s="481"/>
      <c r="B31" s="680"/>
      <c r="C31" s="491" t="s">
        <v>65</v>
      </c>
      <c r="D31" s="492" t="s">
        <v>66</v>
      </c>
      <c r="E31" s="468"/>
      <c r="F31" s="459"/>
      <c r="G31" s="493">
        <v>21761.079930679458</v>
      </c>
      <c r="H31" s="493">
        <v>1145.3199963515506</v>
      </c>
      <c r="I31" s="510">
        <f t="shared" si="1"/>
        <v>22906.399927031009</v>
      </c>
      <c r="J31" s="468"/>
      <c r="K31" s="459"/>
      <c r="L31" s="493">
        <v>49154.955366593596</v>
      </c>
      <c r="M31" s="493">
        <v>2587.1029140312421</v>
      </c>
      <c r="N31" s="510">
        <f t="shared" si="2"/>
        <v>51742.058280624842</v>
      </c>
      <c r="O31" s="468"/>
      <c r="P31" s="459"/>
      <c r="Q31" s="493">
        <v>58190.043681393552</v>
      </c>
      <c r="R31" s="493">
        <v>3062.6338779680818</v>
      </c>
      <c r="S31" s="510">
        <f t="shared" si="3"/>
        <v>61252.677559361633</v>
      </c>
      <c r="T31" s="469"/>
      <c r="U31" s="459"/>
      <c r="V31" s="493">
        <v>72615.990653968751</v>
      </c>
      <c r="W31" s="493">
        <v>3821.894244945724</v>
      </c>
      <c r="X31" s="510">
        <f t="shared" si="4"/>
        <v>76437.884898914475</v>
      </c>
      <c r="Y31" s="512">
        <f t="shared" si="5"/>
        <v>212339.02066593198</v>
      </c>
    </row>
    <row r="32" spans="1:25" s="188" customFormat="1" ht="33" customHeight="1" thickBot="1">
      <c r="A32" s="481"/>
      <c r="B32" s="680"/>
      <c r="C32" s="494" t="s">
        <v>67</v>
      </c>
      <c r="D32" s="513" t="s">
        <v>145</v>
      </c>
      <c r="E32" s="496"/>
      <c r="F32" s="501"/>
      <c r="G32" s="497">
        <v>0</v>
      </c>
      <c r="H32" s="497">
        <v>0</v>
      </c>
      <c r="I32" s="514">
        <f t="shared" si="1"/>
        <v>0</v>
      </c>
      <c r="J32" s="496"/>
      <c r="K32" s="501"/>
      <c r="L32" s="497">
        <v>0</v>
      </c>
      <c r="M32" s="497">
        <v>0</v>
      </c>
      <c r="N32" s="514">
        <f t="shared" si="2"/>
        <v>0</v>
      </c>
      <c r="O32" s="496"/>
      <c r="P32" s="501"/>
      <c r="Q32" s="497">
        <v>0</v>
      </c>
      <c r="R32" s="497">
        <v>0</v>
      </c>
      <c r="S32" s="514">
        <f t="shared" si="3"/>
        <v>0</v>
      </c>
      <c r="T32" s="500"/>
      <c r="U32" s="501"/>
      <c r="V32" s="497">
        <v>0</v>
      </c>
      <c r="W32" s="497">
        <v>0</v>
      </c>
      <c r="X32" s="514">
        <f t="shared" si="4"/>
        <v>0</v>
      </c>
      <c r="Y32" s="515">
        <f t="shared" si="5"/>
        <v>0</v>
      </c>
    </row>
    <row r="33" spans="1:25" s="195" customFormat="1" ht="14.25" customHeight="1" thickBot="1">
      <c r="A33" s="483"/>
      <c r="B33" s="681"/>
      <c r="C33" s="693" t="s">
        <v>68</v>
      </c>
      <c r="D33" s="694"/>
      <c r="E33" s="503"/>
      <c r="F33" s="516"/>
      <c r="G33" s="504">
        <v>217610.79930679459</v>
      </c>
      <c r="H33" s="504">
        <v>11453.199963515506</v>
      </c>
      <c r="I33" s="505">
        <f t="shared" si="1"/>
        <v>229063.9992703101</v>
      </c>
      <c r="J33" s="506"/>
      <c r="K33" s="516"/>
      <c r="L33" s="504">
        <v>491549.55366593588</v>
      </c>
      <c r="M33" s="504">
        <v>25871.029140312425</v>
      </c>
      <c r="N33" s="505">
        <f t="shared" si="2"/>
        <v>517420.58280624828</v>
      </c>
      <c r="O33" s="503"/>
      <c r="P33" s="504"/>
      <c r="Q33" s="504">
        <v>581900.4368139354</v>
      </c>
      <c r="R33" s="504">
        <v>30626.338779680817</v>
      </c>
      <c r="S33" s="505">
        <f t="shared" si="3"/>
        <v>612526.77559361618</v>
      </c>
      <c r="T33" s="503"/>
      <c r="U33" s="516"/>
      <c r="V33" s="504">
        <v>726159.9065396873</v>
      </c>
      <c r="W33" s="504">
        <v>38218.942449457238</v>
      </c>
      <c r="X33" s="505">
        <f t="shared" si="4"/>
        <v>764378.84898914455</v>
      </c>
      <c r="Y33" s="517">
        <f t="shared" si="5"/>
        <v>2123390.2066593189</v>
      </c>
    </row>
    <row r="34" spans="1:25" s="188" customFormat="1" ht="14.25" customHeight="1" thickBot="1">
      <c r="A34" s="481"/>
      <c r="B34" s="481"/>
      <c r="C34" s="482"/>
      <c r="D34" s="481"/>
      <c r="E34" s="484"/>
      <c r="F34" s="481"/>
      <c r="G34" s="481"/>
      <c r="H34" s="518"/>
      <c r="I34" s="481"/>
      <c r="J34" s="482"/>
      <c r="K34" s="482"/>
      <c r="L34" s="482"/>
      <c r="M34" s="518"/>
      <c r="N34" s="481"/>
      <c r="O34" s="481"/>
      <c r="P34" s="481"/>
      <c r="Q34" s="481"/>
      <c r="R34" s="518"/>
      <c r="S34" s="481"/>
      <c r="T34" s="481"/>
      <c r="U34" s="481"/>
      <c r="V34" s="481"/>
      <c r="W34" s="518"/>
      <c r="X34" s="481"/>
      <c r="Y34" s="482"/>
    </row>
    <row r="35" spans="1:25" s="188" customFormat="1" ht="14.25" customHeight="1">
      <c r="A35" s="481"/>
      <c r="B35" s="676" t="s">
        <v>69</v>
      </c>
      <c r="C35" s="519" t="s">
        <v>70</v>
      </c>
      <c r="D35" s="520" t="s">
        <v>71</v>
      </c>
      <c r="E35" s="665" t="s">
        <v>40</v>
      </c>
      <c r="F35" s="670"/>
      <c r="G35" s="670"/>
      <c r="H35" s="489">
        <v>501761.25084041082</v>
      </c>
      <c r="I35" s="489">
        <v>501761.25084041082</v>
      </c>
      <c r="J35" s="665" t="s">
        <v>40</v>
      </c>
      <c r="K35" s="666"/>
      <c r="L35" s="666"/>
      <c r="M35" s="489">
        <v>1133402.0171937519</v>
      </c>
      <c r="N35" s="489">
        <v>1133402.0171937519</v>
      </c>
      <c r="O35" s="665" t="s">
        <v>40</v>
      </c>
      <c r="P35" s="670"/>
      <c r="Q35" s="670"/>
      <c r="R35" s="489">
        <v>1341730.7044063839</v>
      </c>
      <c r="S35" s="489">
        <v>1341730.7044063839</v>
      </c>
      <c r="T35" s="674" t="s">
        <v>40</v>
      </c>
      <c r="U35" s="670"/>
      <c r="V35" s="670"/>
      <c r="W35" s="489">
        <v>1674360.3910108556</v>
      </c>
      <c r="X35" s="489">
        <v>1674360.3910108556</v>
      </c>
      <c r="Y35" s="523">
        <f>SUM(I35,N35,S35,X35)</f>
        <v>4651254.3634514017</v>
      </c>
    </row>
    <row r="36" spans="1:25" s="188" customFormat="1" ht="14.25" customHeight="1">
      <c r="A36" s="481"/>
      <c r="B36" s="677"/>
      <c r="C36" s="524" t="s">
        <v>72</v>
      </c>
      <c r="D36" s="525" t="s">
        <v>73</v>
      </c>
      <c r="E36" s="671"/>
      <c r="F36" s="672"/>
      <c r="G36" s="673"/>
      <c r="H36" s="493">
        <v>0</v>
      </c>
      <c r="I36" s="493">
        <v>0</v>
      </c>
      <c r="J36" s="667"/>
      <c r="K36" s="668"/>
      <c r="L36" s="669"/>
      <c r="M36" s="493">
        <v>0</v>
      </c>
      <c r="N36" s="493">
        <v>0</v>
      </c>
      <c r="O36" s="671"/>
      <c r="P36" s="672"/>
      <c r="Q36" s="673"/>
      <c r="R36" s="493">
        <v>0</v>
      </c>
      <c r="S36" s="493">
        <v>0</v>
      </c>
      <c r="T36" s="675"/>
      <c r="U36" s="672"/>
      <c r="V36" s="673"/>
      <c r="W36" s="493">
        <v>0</v>
      </c>
      <c r="X36" s="493">
        <v>0</v>
      </c>
      <c r="Y36" s="528">
        <f>SUM(I36,N36,S36,X36)</f>
        <v>0</v>
      </c>
    </row>
    <row r="37" spans="1:25" s="188" customFormat="1" ht="14.25" customHeight="1" thickBot="1">
      <c r="A37" s="481"/>
      <c r="B37" s="677"/>
      <c r="C37" s="529" t="s">
        <v>74</v>
      </c>
      <c r="D37" s="530" t="s">
        <v>75</v>
      </c>
      <c r="E37" s="671"/>
      <c r="F37" s="673"/>
      <c r="G37" s="673"/>
      <c r="H37" s="493">
        <v>0</v>
      </c>
      <c r="I37" s="493">
        <v>0</v>
      </c>
      <c r="J37" s="667"/>
      <c r="K37" s="669"/>
      <c r="L37" s="669"/>
      <c r="M37" s="493">
        <v>0</v>
      </c>
      <c r="N37" s="493">
        <v>0</v>
      </c>
      <c r="O37" s="671"/>
      <c r="P37" s="673"/>
      <c r="Q37" s="673"/>
      <c r="R37" s="493">
        <v>0</v>
      </c>
      <c r="S37" s="493">
        <v>0</v>
      </c>
      <c r="T37" s="675"/>
      <c r="U37" s="673"/>
      <c r="V37" s="673"/>
      <c r="W37" s="493">
        <v>0</v>
      </c>
      <c r="X37" s="493">
        <v>0</v>
      </c>
      <c r="Y37" s="531">
        <f>SUM(I37,N37,S37,X37)</f>
        <v>0</v>
      </c>
    </row>
    <row r="38" spans="1:25" s="188" customFormat="1" ht="14.25" customHeight="1" thickBot="1">
      <c r="A38" s="481"/>
      <c r="B38" s="678"/>
      <c r="C38" s="684" t="s">
        <v>76</v>
      </c>
      <c r="D38" s="686"/>
      <c r="E38" s="496"/>
      <c r="F38" s="532"/>
      <c r="G38" s="497"/>
      <c r="H38" s="497">
        <f>SUM(H35:H37)</f>
        <v>501761.25084041082</v>
      </c>
      <c r="I38" s="514">
        <f>SUM(I35:I37)</f>
        <v>501761.25084041082</v>
      </c>
      <c r="J38" s="496"/>
      <c r="K38" s="532"/>
      <c r="L38" s="497"/>
      <c r="M38" s="497">
        <f>SUM(M35:M37)</f>
        <v>1133402.0171937519</v>
      </c>
      <c r="N38" s="514">
        <f>SUM(N35:N37)</f>
        <v>1133402.0171937519</v>
      </c>
      <c r="O38" s="496"/>
      <c r="P38" s="532"/>
      <c r="Q38" s="497"/>
      <c r="R38" s="497">
        <f>SUM(R35:R37)</f>
        <v>1341730.7044063839</v>
      </c>
      <c r="S38" s="514">
        <f>SUM(S35:S37)</f>
        <v>1341730.7044063839</v>
      </c>
      <c r="T38" s="500"/>
      <c r="U38" s="532"/>
      <c r="V38" s="497"/>
      <c r="W38" s="497">
        <f>SUM(W35:W37)</f>
        <v>1674360.3910108556</v>
      </c>
      <c r="X38" s="533">
        <f>SUM(X35:X37)</f>
        <v>1674360.3910108556</v>
      </c>
      <c r="Y38" s="534">
        <f>SUM(I38,N38,S38,X38)</f>
        <v>4651254.3634514017</v>
      </c>
    </row>
    <row r="39" spans="1:25" ht="14.25" customHeight="1">
      <c r="A39" s="357"/>
      <c r="B39" s="351"/>
      <c r="C39" s="535"/>
      <c r="D39" s="536"/>
      <c r="E39" s="537"/>
      <c r="F39" s="538"/>
      <c r="G39" s="446"/>
      <c r="H39" s="446"/>
      <c r="I39" s="446"/>
      <c r="J39" s="537"/>
      <c r="K39" s="538"/>
      <c r="L39" s="446"/>
      <c r="M39" s="446"/>
      <c r="N39" s="446"/>
      <c r="O39" s="537"/>
      <c r="P39" s="538"/>
      <c r="Q39" s="446"/>
      <c r="R39" s="446"/>
      <c r="S39" s="446"/>
      <c r="T39" s="537"/>
      <c r="U39" s="538"/>
      <c r="V39" s="446"/>
      <c r="W39" s="446"/>
      <c r="X39" s="446"/>
      <c r="Y39" s="535"/>
    </row>
    <row r="40" spans="1:25" s="176" customFormat="1" ht="14.25" customHeight="1">
      <c r="A40" s="536"/>
      <c r="B40" s="536"/>
      <c r="C40" s="539"/>
      <c r="D40" s="285"/>
      <c r="E40" s="285"/>
      <c r="F40" s="285"/>
      <c r="G40" s="285"/>
      <c r="H40" s="285"/>
      <c r="I40" s="285"/>
      <c r="J40" s="285"/>
      <c r="K40" s="285"/>
      <c r="L40" s="285"/>
      <c r="M40" s="285"/>
      <c r="N40" s="285"/>
      <c r="O40" s="285"/>
      <c r="P40" s="285"/>
      <c r="Q40" s="285"/>
      <c r="R40" s="285"/>
      <c r="S40" s="285"/>
      <c r="T40" s="285"/>
      <c r="U40" s="285"/>
      <c r="V40" s="285"/>
      <c r="W40" s="285"/>
      <c r="X40" s="285"/>
      <c r="Y40" s="285"/>
    </row>
    <row r="41" spans="1:25" ht="14.25" customHeight="1">
      <c r="A41" s="357"/>
      <c r="B41" s="357"/>
      <c r="C41" s="535"/>
      <c r="D41" s="536"/>
      <c r="E41" s="357"/>
      <c r="F41" s="357"/>
      <c r="G41" s="357"/>
      <c r="H41" s="357"/>
      <c r="I41" s="357"/>
      <c r="J41" s="535"/>
      <c r="K41" s="535"/>
      <c r="L41" s="535"/>
      <c r="M41" s="535"/>
      <c r="N41" s="535"/>
      <c r="O41" s="357"/>
      <c r="P41" s="357"/>
      <c r="Q41" s="357"/>
      <c r="R41" s="357"/>
      <c r="S41" s="357"/>
      <c r="T41" s="357"/>
      <c r="U41" s="357"/>
      <c r="V41" s="357"/>
      <c r="W41" s="357"/>
      <c r="X41" s="357"/>
      <c r="Y41" s="535"/>
    </row>
    <row r="42" spans="1:25" ht="14.25" customHeight="1" thickBot="1">
      <c r="A42" s="357"/>
      <c r="B42" s="357"/>
      <c r="C42" s="535"/>
      <c r="D42" s="536"/>
      <c r="E42" s="357"/>
      <c r="F42" s="357"/>
      <c r="G42" s="357"/>
      <c r="H42" s="357"/>
      <c r="I42" s="357"/>
      <c r="J42" s="535"/>
      <c r="K42" s="535"/>
      <c r="L42" s="535"/>
      <c r="M42" s="535"/>
      <c r="N42" s="535"/>
      <c r="O42" s="535"/>
      <c r="P42" s="535"/>
      <c r="Q42" s="535"/>
      <c r="R42" s="535"/>
      <c r="S42" s="535"/>
      <c r="T42" s="535"/>
      <c r="U42" s="535"/>
      <c r="V42" s="535"/>
      <c r="W42" s="535"/>
      <c r="X42" s="535"/>
      <c r="Y42" s="535"/>
    </row>
    <row r="43" spans="1:25" ht="14.25" customHeight="1" thickBot="1">
      <c r="A43" s="357"/>
      <c r="B43" s="357"/>
      <c r="C43" s="535"/>
      <c r="D43" s="536"/>
      <c r="E43" s="663" t="s">
        <v>0</v>
      </c>
      <c r="F43" s="664"/>
      <c r="G43" s="285"/>
      <c r="H43" s="285"/>
      <c r="I43" s="285"/>
      <c r="J43" s="285"/>
      <c r="K43" s="535"/>
      <c r="L43" s="535"/>
      <c r="M43" s="535"/>
      <c r="N43" s="535"/>
      <c r="O43" s="535"/>
      <c r="P43" s="535"/>
      <c r="Q43" s="535"/>
      <c r="R43" s="535"/>
      <c r="S43" s="535"/>
      <c r="T43" s="535"/>
      <c r="U43" s="535"/>
      <c r="V43" s="535"/>
      <c r="W43" s="535"/>
      <c r="X43" s="535"/>
      <c r="Y43" s="535"/>
    </row>
    <row r="44" spans="1:25" ht="14.25" customHeight="1">
      <c r="A44" s="357"/>
      <c r="B44" s="357"/>
      <c r="C44" s="535"/>
      <c r="D44" s="541" t="s">
        <v>77</v>
      </c>
      <c r="E44" s="542" t="s">
        <v>78</v>
      </c>
      <c r="F44" s="543" t="s">
        <v>79</v>
      </c>
      <c r="G44" s="285"/>
      <c r="H44" s="285"/>
      <c r="I44" s="285"/>
      <c r="J44" s="285"/>
      <c r="K44" s="535"/>
      <c r="L44" s="535"/>
      <c r="M44" s="535"/>
      <c r="N44" s="535"/>
      <c r="O44" s="535"/>
      <c r="P44" s="535"/>
      <c r="Q44" s="535"/>
      <c r="R44" s="535"/>
      <c r="S44" s="535"/>
      <c r="T44" s="535"/>
      <c r="U44" s="535"/>
      <c r="V44" s="535"/>
      <c r="W44" s="535"/>
      <c r="X44" s="535"/>
      <c r="Y44" s="535"/>
    </row>
    <row r="45" spans="1:25" ht="14.25" customHeight="1">
      <c r="A45" s="357"/>
      <c r="B45" s="357"/>
      <c r="C45" s="535"/>
      <c r="D45" s="544" t="s">
        <v>30</v>
      </c>
      <c r="E45" s="545">
        <f>I16+N16+S16+X16</f>
        <v>806505.30596556212</v>
      </c>
      <c r="F45" s="546">
        <f>E45/E49</f>
        <v>0.10000000000000002</v>
      </c>
      <c r="G45" s="285"/>
      <c r="H45" s="285"/>
      <c r="I45" s="285"/>
      <c r="J45" s="285"/>
      <c r="K45" s="535"/>
      <c r="L45" s="535"/>
      <c r="M45" s="535"/>
      <c r="N45" s="535"/>
      <c r="O45" s="535"/>
      <c r="P45" s="535"/>
      <c r="Q45" s="535"/>
      <c r="R45" s="535"/>
      <c r="S45" s="535"/>
      <c r="T45" s="535"/>
      <c r="U45" s="535"/>
      <c r="V45" s="535"/>
      <c r="W45" s="535"/>
      <c r="X45" s="535"/>
      <c r="Y45" s="535"/>
    </row>
    <row r="46" spans="1:25" ht="14.25" customHeight="1">
      <c r="A46" s="357"/>
      <c r="B46" s="357"/>
      <c r="C46" s="535"/>
      <c r="D46" s="544" t="s">
        <v>3</v>
      </c>
      <c r="E46" s="545">
        <f>I21+N21+S21+X21</f>
        <v>483903.18357933714</v>
      </c>
      <c r="F46" s="546">
        <f>E46/E49</f>
        <v>0.06</v>
      </c>
      <c r="G46" s="285"/>
      <c r="H46" s="285"/>
      <c r="I46" s="285"/>
      <c r="J46" s="285"/>
      <c r="K46" s="535"/>
      <c r="L46" s="535"/>
      <c r="M46" s="535"/>
      <c r="N46" s="535"/>
      <c r="O46" s="535"/>
      <c r="P46" s="535"/>
      <c r="Q46" s="535"/>
      <c r="R46" s="535"/>
      <c r="S46" s="535"/>
      <c r="T46" s="535"/>
      <c r="U46" s="535"/>
      <c r="V46" s="535"/>
      <c r="W46" s="535"/>
      <c r="X46" s="535"/>
      <c r="Y46" s="535"/>
    </row>
    <row r="47" spans="1:25" s="188" customFormat="1" ht="14.4">
      <c r="A47" s="481"/>
      <c r="B47" s="481"/>
      <c r="C47" s="482"/>
      <c r="D47" s="544" t="s">
        <v>8</v>
      </c>
      <c r="E47" s="547">
        <f>I33+N33+S33+X33</f>
        <v>2123390.2066593189</v>
      </c>
      <c r="F47" s="548">
        <f>E47/E49</f>
        <v>0.26328285641185706</v>
      </c>
      <c r="G47" s="285"/>
      <c r="H47" s="285"/>
      <c r="I47" s="285"/>
      <c r="J47" s="285"/>
      <c r="K47" s="482"/>
      <c r="L47" s="535"/>
      <c r="M47" s="535"/>
      <c r="N47" s="535"/>
      <c r="O47" s="535"/>
      <c r="P47" s="535"/>
      <c r="Q47" s="535"/>
      <c r="R47" s="535"/>
      <c r="S47" s="535"/>
      <c r="T47" s="535"/>
      <c r="U47" s="535"/>
      <c r="V47" s="535"/>
      <c r="W47" s="535"/>
      <c r="X47" s="535"/>
      <c r="Y47" s="482"/>
    </row>
    <row r="48" spans="1:25" ht="14.25" customHeight="1" thickBot="1">
      <c r="A48" s="357"/>
      <c r="B48" s="357"/>
      <c r="C48" s="535"/>
      <c r="D48" s="549" t="s">
        <v>80</v>
      </c>
      <c r="E48" s="550">
        <f>I38+N38+S38+X38</f>
        <v>4651254.3634514017</v>
      </c>
      <c r="F48" s="551">
        <f>E48/E49</f>
        <v>0.57671714358814297</v>
      </c>
      <c r="G48" s="285"/>
      <c r="H48" s="285"/>
      <c r="I48" s="285"/>
      <c r="J48" s="285"/>
      <c r="K48" s="535"/>
      <c r="L48" s="535"/>
      <c r="M48" s="535"/>
      <c r="N48" s="535"/>
      <c r="O48" s="535"/>
      <c r="P48" s="535"/>
      <c r="Q48" s="535"/>
      <c r="R48" s="535"/>
      <c r="S48" s="535"/>
      <c r="T48" s="535"/>
      <c r="U48" s="535"/>
      <c r="V48" s="535"/>
      <c r="W48" s="535"/>
      <c r="X48" s="535"/>
      <c r="Y48" s="535"/>
    </row>
    <row r="49" spans="1:25" ht="14.25" customHeight="1" thickBot="1">
      <c r="A49" s="357"/>
      <c r="B49" s="357"/>
      <c r="C49" s="535"/>
      <c r="D49" s="540" t="s">
        <v>81</v>
      </c>
      <c r="E49" s="552">
        <f>SUM(E45:E48)</f>
        <v>8065053.0596556198</v>
      </c>
      <c r="F49" s="553">
        <f>SUM(F45:F48)</f>
        <v>1</v>
      </c>
      <c r="G49" s="285"/>
      <c r="H49" s="285"/>
      <c r="I49" s="285"/>
      <c r="J49" s="285"/>
      <c r="K49" s="535"/>
      <c r="L49" s="535"/>
      <c r="M49" s="535"/>
      <c r="N49" s="535"/>
      <c r="O49" s="535"/>
      <c r="P49" s="535"/>
      <c r="Q49" s="535"/>
      <c r="R49" s="535"/>
      <c r="S49" s="535"/>
      <c r="T49" s="535"/>
      <c r="U49" s="535"/>
      <c r="V49" s="535"/>
      <c r="W49" s="535"/>
      <c r="X49" s="535"/>
      <c r="Y49" s="535"/>
    </row>
    <row r="50" spans="1:25" ht="14.25" customHeight="1">
      <c r="G50"/>
      <c r="H50"/>
      <c r="I50"/>
      <c r="J50"/>
      <c r="O50" s="173"/>
      <c r="P50" s="173"/>
      <c r="Q50" s="173"/>
      <c r="R50" s="173"/>
      <c r="S50" s="173"/>
      <c r="T50" s="173"/>
      <c r="U50" s="173"/>
      <c r="V50" s="173"/>
      <c r="W50" s="173"/>
      <c r="X50" s="173"/>
    </row>
    <row r="51" spans="1:25" ht="14.25" customHeight="1">
      <c r="E51"/>
      <c r="G51"/>
      <c r="H51"/>
      <c r="I51"/>
      <c r="J51"/>
      <c r="O51" s="173"/>
      <c r="P51" s="173"/>
      <c r="Q51" s="173"/>
      <c r="R51" s="173"/>
      <c r="S51" s="173"/>
      <c r="T51" s="173"/>
      <c r="U51" s="173"/>
      <c r="V51" s="173"/>
      <c r="W51" s="173"/>
      <c r="X51" s="173"/>
    </row>
    <row r="52" spans="1:25" ht="14.25" customHeight="1">
      <c r="B52"/>
      <c r="C52"/>
      <c r="D52"/>
      <c r="E52"/>
      <c r="G52"/>
      <c r="H52"/>
      <c r="I52"/>
      <c r="J52"/>
    </row>
    <row r="53" spans="1:25" ht="14.25" customHeight="1">
      <c r="B53"/>
      <c r="C53"/>
      <c r="D53"/>
      <c r="E53"/>
      <c r="G53"/>
      <c r="H53"/>
      <c r="I53"/>
      <c r="J53"/>
    </row>
    <row r="54" spans="1:25" ht="14.25" customHeight="1">
      <c r="B54"/>
      <c r="C54"/>
      <c r="D54"/>
      <c r="J54" s="171"/>
    </row>
    <row r="55" spans="1:25" ht="14.25" customHeight="1">
      <c r="B55"/>
      <c r="C55"/>
      <c r="D55"/>
    </row>
    <row r="56" spans="1:25" ht="14.25" customHeight="1">
      <c r="B56"/>
      <c r="C56"/>
      <c r="D56"/>
    </row>
    <row r="57" spans="1:25" ht="14.25" customHeight="1"/>
    <row r="58" spans="1:25" ht="14.25" customHeight="1"/>
    <row r="59" spans="1:25" ht="14.25" customHeight="1"/>
    <row r="60" spans="1:25" ht="14.25" customHeight="1"/>
    <row r="61" spans="1:25" ht="14.25" customHeight="1"/>
    <row r="62" spans="1:25" ht="14.25" customHeight="1"/>
    <row r="63" spans="1:25" ht="14.25" customHeight="1"/>
    <row r="64" spans="1: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sheetData>
  <mergeCells count="21">
    <mergeCell ref="E4:F4"/>
    <mergeCell ref="E5:F5"/>
    <mergeCell ref="E6:F6"/>
    <mergeCell ref="E10:I10"/>
    <mergeCell ref="J10:N10"/>
    <mergeCell ref="O10:S10"/>
    <mergeCell ref="T10:X10"/>
    <mergeCell ref="Y10:Y11"/>
    <mergeCell ref="B23:B33"/>
    <mergeCell ref="C33:D33"/>
    <mergeCell ref="B35:B38"/>
    <mergeCell ref="B12:B16"/>
    <mergeCell ref="C16:D16"/>
    <mergeCell ref="B18:B21"/>
    <mergeCell ref="C21:D21"/>
    <mergeCell ref="C38:D38"/>
    <mergeCell ref="E43:F43"/>
    <mergeCell ref="J35:L37"/>
    <mergeCell ref="O35:Q37"/>
    <mergeCell ref="T35:V37"/>
    <mergeCell ref="E35:G3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E8BA5-CA53-4BDC-92C0-0BAA0C013CF9}">
  <dimension ref="B2:Z993"/>
  <sheetViews>
    <sheetView showGridLines="0" zoomScale="85" zoomScaleNormal="85" workbookViewId="0">
      <selection activeCell="N45" sqref="N45"/>
    </sheetView>
  </sheetViews>
  <sheetFormatPr defaultColWidth="14.109375" defaultRowHeight="15" customHeight="1"/>
  <cols>
    <col min="1" max="1" width="2.6640625" style="171" customWidth="1"/>
    <col min="2" max="2" width="15.33203125" style="171" customWidth="1"/>
    <col min="3" max="3" width="9.6640625" style="173" customWidth="1"/>
    <col min="4" max="4" width="50" style="171" customWidth="1"/>
    <col min="5" max="5" width="13.5546875" style="171" customWidth="1"/>
    <col min="6" max="6" width="24.109375" style="171" customWidth="1"/>
    <col min="7" max="7" width="12" style="171" customWidth="1"/>
    <col min="8" max="8" width="13.6640625" style="171" customWidth="1"/>
    <col min="9" max="9" width="12.33203125" style="171" customWidth="1"/>
    <col min="10" max="10" width="14.44140625" style="173" customWidth="1"/>
    <col min="11" max="11" width="10.88671875" style="173" customWidth="1"/>
    <col min="12" max="12" width="11.6640625" style="173" customWidth="1"/>
    <col min="13" max="13" width="12.44140625" style="173" customWidth="1"/>
    <col min="14" max="14" width="11.109375" style="173" customWidth="1"/>
    <col min="15" max="16" width="9.6640625" style="171" customWidth="1"/>
    <col min="17" max="17" width="12" style="171" customWidth="1"/>
    <col min="18" max="18" width="12.44140625" style="171" customWidth="1"/>
    <col min="19" max="19" width="12.33203125" style="171" customWidth="1"/>
    <col min="20" max="20" width="9.6640625" style="171" customWidth="1"/>
    <col min="21" max="21" width="10" style="171" bestFit="1" customWidth="1"/>
    <col min="22" max="22" width="12" style="171" customWidth="1"/>
    <col min="23" max="23" width="10.6640625" style="171" customWidth="1"/>
    <col min="24" max="24" width="13.109375" style="171" customWidth="1"/>
    <col min="25" max="25" width="12.5546875" style="173" customWidth="1"/>
    <col min="26" max="26" width="12.5546875" style="171" customWidth="1"/>
    <col min="27" max="27" width="2.5546875" style="171" customWidth="1"/>
    <col min="28" max="16384" width="14.109375" style="171"/>
  </cols>
  <sheetData>
    <row r="2" spans="2:26" ht="14.25" customHeight="1">
      <c r="B2" s="172" t="s">
        <v>17</v>
      </c>
      <c r="K2" s="174"/>
      <c r="L2" s="174"/>
    </row>
    <row r="3" spans="2:26" ht="14.25" customHeight="1" thickBot="1">
      <c r="B3" s="175"/>
    </row>
    <row r="4" spans="2:26" ht="14.25" customHeight="1">
      <c r="B4" s="357"/>
      <c r="C4" s="357"/>
      <c r="D4" s="444" t="s">
        <v>18</v>
      </c>
      <c r="E4" s="697" t="s">
        <v>215</v>
      </c>
      <c r="F4" s="698"/>
      <c r="G4" s="357"/>
      <c r="H4" s="357"/>
      <c r="I4" s="357"/>
      <c r="J4" s="535"/>
      <c r="K4" s="535"/>
      <c r="L4" s="535"/>
      <c r="M4" s="535"/>
      <c r="N4" s="535"/>
      <c r="O4" s="357"/>
      <c r="P4" s="357"/>
      <c r="Q4" s="357"/>
      <c r="R4" s="357"/>
      <c r="S4" s="357"/>
      <c r="T4" s="357"/>
      <c r="U4" s="357"/>
      <c r="V4" s="357"/>
      <c r="W4" s="357"/>
      <c r="X4" s="357"/>
      <c r="Y4" s="535"/>
      <c r="Z4" s="357"/>
    </row>
    <row r="5" spans="2:26" ht="14.25" customHeight="1">
      <c r="B5" s="357"/>
      <c r="C5" s="357"/>
      <c r="D5" s="445" t="s">
        <v>19</v>
      </c>
      <c r="E5" s="697" t="s">
        <v>92</v>
      </c>
      <c r="F5" s="698"/>
      <c r="G5" s="357"/>
      <c r="H5" s="357"/>
      <c r="I5" s="357"/>
      <c r="J5" s="535"/>
      <c r="K5" s="535"/>
      <c r="L5" s="535"/>
      <c r="M5" s="535"/>
      <c r="N5" s="535"/>
      <c r="O5" s="357"/>
      <c r="P5" s="357"/>
      <c r="Q5" s="357"/>
      <c r="R5" s="357"/>
      <c r="S5" s="357"/>
      <c r="T5" s="357"/>
      <c r="U5" s="357"/>
      <c r="V5" s="357"/>
      <c r="W5" s="357"/>
      <c r="X5" s="357"/>
      <c r="Y5" s="535"/>
      <c r="Z5" s="357"/>
    </row>
    <row r="6" spans="2:26" ht="14.25" customHeight="1">
      <c r="B6" s="357"/>
      <c r="C6" s="357"/>
      <c r="D6" s="445" t="s">
        <v>20</v>
      </c>
      <c r="E6" s="697" t="s">
        <v>10</v>
      </c>
      <c r="F6" s="698"/>
      <c r="G6" s="357"/>
      <c r="H6" s="357"/>
      <c r="I6" s="357"/>
      <c r="J6" s="535"/>
      <c r="K6" s="535"/>
      <c r="L6" s="535"/>
      <c r="M6" s="535"/>
      <c r="N6" s="535"/>
      <c r="O6" s="357"/>
      <c r="P6" s="357"/>
      <c r="Q6" s="357"/>
      <c r="R6" s="357"/>
      <c r="S6" s="357"/>
      <c r="T6" s="357"/>
      <c r="U6" s="357"/>
      <c r="V6" s="357"/>
      <c r="W6" s="357"/>
      <c r="X6" s="357"/>
      <c r="Y6" s="535"/>
      <c r="Z6" s="357"/>
    </row>
    <row r="7" spans="2:26" customFormat="1" ht="14.25" customHeight="1">
      <c r="B7" s="285"/>
      <c r="C7" s="285"/>
      <c r="D7" s="285"/>
      <c r="E7" s="285"/>
      <c r="F7" s="285"/>
      <c r="G7" s="285"/>
      <c r="H7" s="285"/>
      <c r="I7" s="285"/>
      <c r="J7" s="285"/>
      <c r="K7" s="285"/>
      <c r="L7" s="285"/>
      <c r="M7" s="285"/>
      <c r="N7" s="285"/>
      <c r="O7" s="285"/>
      <c r="P7" s="285"/>
      <c r="Q7" s="285"/>
      <c r="R7" s="285"/>
      <c r="S7" s="285"/>
      <c r="T7" s="285"/>
      <c r="U7" s="285"/>
      <c r="V7" s="285"/>
      <c r="W7" s="285"/>
      <c r="X7" s="285"/>
      <c r="Y7" s="285"/>
      <c r="Z7" s="285"/>
    </row>
    <row r="8" spans="2:26" customFormat="1" ht="14.25" customHeight="1">
      <c r="B8" s="285"/>
      <c r="C8" s="285"/>
      <c r="D8" s="285"/>
      <c r="E8" s="285"/>
      <c r="F8" s="285"/>
      <c r="G8" s="285"/>
      <c r="H8" s="285"/>
      <c r="I8" s="285"/>
      <c r="J8" s="285"/>
      <c r="K8" s="285"/>
      <c r="L8" s="285"/>
      <c r="M8" s="285"/>
      <c r="N8" s="285"/>
      <c r="O8" s="285"/>
      <c r="P8" s="285"/>
      <c r="Q8" s="285"/>
      <c r="R8" s="285"/>
      <c r="S8" s="285"/>
      <c r="T8" s="285"/>
      <c r="U8" s="285"/>
      <c r="V8" s="285"/>
      <c r="W8" s="285"/>
      <c r="X8" s="285"/>
      <c r="Y8" s="285"/>
      <c r="Z8" s="285"/>
    </row>
    <row r="9" spans="2:26" ht="14.25" customHeight="1" thickBot="1">
      <c r="B9" s="312"/>
      <c r="C9" s="554"/>
      <c r="D9" s="357"/>
      <c r="E9" s="312"/>
      <c r="F9" s="312"/>
      <c r="G9" s="312"/>
      <c r="H9" s="312"/>
      <c r="I9" s="357"/>
      <c r="J9" s="446"/>
      <c r="K9" s="446"/>
      <c r="L9" s="446"/>
      <c r="M9" s="446"/>
      <c r="N9" s="535"/>
      <c r="O9" s="312"/>
      <c r="P9" s="312"/>
      <c r="Q9" s="312"/>
      <c r="R9" s="312"/>
      <c r="S9" s="357"/>
      <c r="T9" s="312"/>
      <c r="U9" s="312"/>
      <c r="V9" s="312"/>
      <c r="W9" s="312"/>
      <c r="X9" s="357"/>
      <c r="Y9" s="446"/>
      <c r="Z9" s="357"/>
    </row>
    <row r="10" spans="2:26" ht="14.25" customHeight="1" thickBot="1">
      <c r="B10" s="312"/>
      <c r="C10" s="446"/>
      <c r="D10" s="446"/>
      <c r="E10" s="687">
        <v>2024</v>
      </c>
      <c r="F10" s="688"/>
      <c r="G10" s="688"/>
      <c r="H10" s="688"/>
      <c r="I10" s="689"/>
      <c r="J10" s="687">
        <v>2025</v>
      </c>
      <c r="K10" s="688"/>
      <c r="L10" s="688"/>
      <c r="M10" s="688"/>
      <c r="N10" s="689"/>
      <c r="O10" s="687">
        <v>2026</v>
      </c>
      <c r="P10" s="688"/>
      <c r="Q10" s="688"/>
      <c r="R10" s="688"/>
      <c r="S10" s="689"/>
      <c r="T10" s="687">
        <v>2027</v>
      </c>
      <c r="U10" s="688"/>
      <c r="V10" s="688"/>
      <c r="W10" s="688"/>
      <c r="X10" s="689"/>
      <c r="Y10" s="690" t="s">
        <v>21</v>
      </c>
      <c r="Z10" s="539"/>
    </row>
    <row r="11" spans="2:26" ht="14.25" customHeight="1" thickBot="1">
      <c r="B11" s="367"/>
      <c r="C11" s="447" t="s">
        <v>22</v>
      </c>
      <c r="D11" s="448" t="s">
        <v>23</v>
      </c>
      <c r="E11" s="449" t="s">
        <v>24</v>
      </c>
      <c r="F11" s="450" t="s">
        <v>28</v>
      </c>
      <c r="G11" s="450" t="s">
        <v>25</v>
      </c>
      <c r="H11" s="450" t="s">
        <v>29</v>
      </c>
      <c r="I11" s="451" t="s">
        <v>27</v>
      </c>
      <c r="J11" s="452" t="s">
        <v>24</v>
      </c>
      <c r="K11" s="453" t="s">
        <v>28</v>
      </c>
      <c r="L11" s="450" t="s">
        <v>25</v>
      </c>
      <c r="M11" s="450" t="s">
        <v>29</v>
      </c>
      <c r="N11" s="451" t="s">
        <v>27</v>
      </c>
      <c r="O11" s="455" t="s">
        <v>24</v>
      </c>
      <c r="P11" s="453" t="s">
        <v>28</v>
      </c>
      <c r="Q11" s="450" t="s">
        <v>25</v>
      </c>
      <c r="R11" s="450" t="s">
        <v>29</v>
      </c>
      <c r="S11" s="451" t="s">
        <v>27</v>
      </c>
      <c r="T11" s="455" t="s">
        <v>24</v>
      </c>
      <c r="U11" s="453" t="s">
        <v>28</v>
      </c>
      <c r="V11" s="453" t="s">
        <v>25</v>
      </c>
      <c r="W11" s="453" t="s">
        <v>29</v>
      </c>
      <c r="X11" s="454" t="s">
        <v>27</v>
      </c>
      <c r="Y11" s="691"/>
      <c r="Z11" s="555"/>
    </row>
    <row r="12" spans="2:26" s="188" customFormat="1" ht="14.25" customHeight="1">
      <c r="B12" s="679" t="s">
        <v>30</v>
      </c>
      <c r="C12" s="456" t="s">
        <v>31</v>
      </c>
      <c r="D12" s="457" t="s">
        <v>32</v>
      </c>
      <c r="E12" s="458"/>
      <c r="F12" s="459"/>
      <c r="G12" s="460">
        <v>22035.252468398496</v>
      </c>
      <c r="H12" s="460">
        <v>1159.7501299157102</v>
      </c>
      <c r="I12" s="461">
        <f>SUM(G12:H12)</f>
        <v>23195.002598314204</v>
      </c>
      <c r="J12" s="462"/>
      <c r="K12" s="463"/>
      <c r="L12" s="460">
        <v>49468.856000000007</v>
      </c>
      <c r="M12" s="460">
        <v>2603.6240000000007</v>
      </c>
      <c r="N12" s="461">
        <f>SUM(L12:M12)</f>
        <v>52072.48000000001</v>
      </c>
      <c r="O12" s="464"/>
      <c r="P12" s="463"/>
      <c r="Q12" s="460">
        <v>65066.393000000004</v>
      </c>
      <c r="R12" s="460">
        <v>3424.5470000000005</v>
      </c>
      <c r="S12" s="461">
        <f>SUM(Q12:R12)</f>
        <v>68490.94</v>
      </c>
      <c r="T12" s="464"/>
      <c r="U12" s="463"/>
      <c r="V12" s="460">
        <v>71801.589000000007</v>
      </c>
      <c r="W12" s="460">
        <v>3779.0310000000009</v>
      </c>
      <c r="X12" s="461">
        <f>SUM(V12:W12)</f>
        <v>75580.62000000001</v>
      </c>
      <c r="Y12" s="465">
        <f t="shared" ref="Y12:Y21" si="0">SUM(I12,N12,S12,X12)</f>
        <v>219339.04259831423</v>
      </c>
      <c r="Z12" s="481"/>
    </row>
    <row r="13" spans="2:26" s="188" customFormat="1" ht="14.25" customHeight="1">
      <c r="B13" s="680"/>
      <c r="C13" s="466" t="s">
        <v>33</v>
      </c>
      <c r="D13" s="467" t="s">
        <v>34</v>
      </c>
      <c r="E13" s="468"/>
      <c r="F13" s="459"/>
      <c r="G13" s="460">
        <v>22035.252468398496</v>
      </c>
      <c r="H13" s="460">
        <v>1159.7501299157102</v>
      </c>
      <c r="I13" s="461">
        <f t="shared" ref="I13:I33" si="1">SUM(G13:H13)</f>
        <v>23195.002598314204</v>
      </c>
      <c r="J13" s="469"/>
      <c r="K13" s="459"/>
      <c r="L13" s="460">
        <v>49468.856000000007</v>
      </c>
      <c r="M13" s="460">
        <v>2603.6240000000007</v>
      </c>
      <c r="N13" s="461">
        <f t="shared" ref="N13:N33" si="2">SUM(L13:M13)</f>
        <v>52072.48000000001</v>
      </c>
      <c r="O13" s="468"/>
      <c r="P13" s="459"/>
      <c r="Q13" s="460">
        <v>65066.393000000004</v>
      </c>
      <c r="R13" s="460">
        <v>3424.5470000000005</v>
      </c>
      <c r="S13" s="461">
        <f t="shared" ref="S13:S33" si="3">SUM(Q13:R13)</f>
        <v>68490.94</v>
      </c>
      <c r="T13" s="468"/>
      <c r="U13" s="459"/>
      <c r="V13" s="460">
        <v>71801.589000000007</v>
      </c>
      <c r="W13" s="460">
        <v>3779.0310000000009</v>
      </c>
      <c r="X13" s="461">
        <f t="shared" ref="X13:X33" si="4">SUM(V13:W13)</f>
        <v>75580.62000000001</v>
      </c>
      <c r="Y13" s="470">
        <f t="shared" si="0"/>
        <v>219339.04259831423</v>
      </c>
      <c r="Z13" s="481"/>
    </row>
    <row r="14" spans="2:26" s="188" customFormat="1" ht="14.25" customHeight="1">
      <c r="B14" s="680"/>
      <c r="C14" s="466" t="s">
        <v>35</v>
      </c>
      <c r="D14" s="467" t="s">
        <v>36</v>
      </c>
      <c r="E14" s="468"/>
      <c r="F14" s="459"/>
      <c r="G14" s="460">
        <v>66105.757405195473</v>
      </c>
      <c r="H14" s="460">
        <v>3479.2503897471306</v>
      </c>
      <c r="I14" s="461">
        <f t="shared" si="1"/>
        <v>69585.007794942605</v>
      </c>
      <c r="J14" s="469"/>
      <c r="K14" s="459"/>
      <c r="L14" s="460">
        <v>148406.568</v>
      </c>
      <c r="M14" s="460">
        <v>7810.8720000000003</v>
      </c>
      <c r="N14" s="461">
        <f t="shared" si="2"/>
        <v>156217.44</v>
      </c>
      <c r="O14" s="468"/>
      <c r="P14" s="459"/>
      <c r="Q14" s="460">
        <v>195199.179</v>
      </c>
      <c r="R14" s="460">
        <v>10273.641000000001</v>
      </c>
      <c r="S14" s="461">
        <f t="shared" si="3"/>
        <v>205472.82</v>
      </c>
      <c r="T14" s="468"/>
      <c r="U14" s="459"/>
      <c r="V14" s="460">
        <v>215404.76700000002</v>
      </c>
      <c r="W14" s="460">
        <v>11337.093000000001</v>
      </c>
      <c r="X14" s="461">
        <f t="shared" si="4"/>
        <v>226741.86000000002</v>
      </c>
      <c r="Y14" s="470">
        <f t="shared" si="0"/>
        <v>658017.12779494259</v>
      </c>
      <c r="Z14" s="481"/>
    </row>
    <row r="15" spans="2:26" s="188" customFormat="1" ht="14.25" customHeight="1" thickBot="1">
      <c r="B15" s="680"/>
      <c r="C15" s="471" t="s">
        <v>37</v>
      </c>
      <c r="D15" s="472" t="s">
        <v>38</v>
      </c>
      <c r="E15" s="473"/>
      <c r="F15" s="459"/>
      <c r="G15" s="460">
        <v>0</v>
      </c>
      <c r="H15" s="460">
        <v>0</v>
      </c>
      <c r="I15" s="461">
        <f t="shared" si="1"/>
        <v>0</v>
      </c>
      <c r="J15" s="469"/>
      <c r="K15" s="459"/>
      <c r="L15" s="460">
        <v>0</v>
      </c>
      <c r="M15" s="460">
        <v>0</v>
      </c>
      <c r="N15" s="461">
        <f t="shared" si="2"/>
        <v>0</v>
      </c>
      <c r="O15" s="468"/>
      <c r="P15" s="459"/>
      <c r="Q15" s="460">
        <v>0</v>
      </c>
      <c r="R15" s="460">
        <v>0</v>
      </c>
      <c r="S15" s="461">
        <f t="shared" si="3"/>
        <v>0</v>
      </c>
      <c r="T15" s="468"/>
      <c r="U15" s="459"/>
      <c r="V15" s="460">
        <v>0</v>
      </c>
      <c r="W15" s="460">
        <v>0</v>
      </c>
      <c r="X15" s="461">
        <f t="shared" si="4"/>
        <v>0</v>
      </c>
      <c r="Y15" s="556">
        <f t="shared" si="0"/>
        <v>0</v>
      </c>
      <c r="Z15" s="481"/>
    </row>
    <row r="16" spans="2:26" s="195" customFormat="1" ht="14.25" customHeight="1" thickBot="1">
      <c r="B16" s="681"/>
      <c r="C16" s="682" t="s">
        <v>39</v>
      </c>
      <c r="D16" s="682"/>
      <c r="E16" s="475"/>
      <c r="F16" s="476"/>
      <c r="G16" s="476">
        <v>110176.26234199246</v>
      </c>
      <c r="H16" s="476">
        <v>5798.750649578551</v>
      </c>
      <c r="I16" s="477">
        <f t="shared" si="1"/>
        <v>115975.01299157101</v>
      </c>
      <c r="J16" s="478"/>
      <c r="K16" s="476"/>
      <c r="L16" s="476">
        <v>247344.28000000003</v>
      </c>
      <c r="M16" s="476">
        <v>13018.120000000003</v>
      </c>
      <c r="N16" s="477">
        <f t="shared" si="2"/>
        <v>260362.40000000002</v>
      </c>
      <c r="O16" s="479"/>
      <c r="P16" s="476"/>
      <c r="Q16" s="476">
        <v>325331.96500000003</v>
      </c>
      <c r="R16" s="476">
        <v>17122.735000000001</v>
      </c>
      <c r="S16" s="477">
        <f t="shared" si="3"/>
        <v>342454.7</v>
      </c>
      <c r="T16" s="479"/>
      <c r="U16" s="476"/>
      <c r="V16" s="476">
        <v>359007.94500000007</v>
      </c>
      <c r="W16" s="476">
        <v>18895.155000000002</v>
      </c>
      <c r="X16" s="477">
        <f t="shared" si="4"/>
        <v>377903.10000000009</v>
      </c>
      <c r="Y16" s="557">
        <f t="shared" si="0"/>
        <v>1096695.2129915711</v>
      </c>
      <c r="Z16" s="483"/>
    </row>
    <row r="17" spans="2:26" s="188" customFormat="1" ht="14.25" customHeight="1" thickBot="1">
      <c r="B17" s="481"/>
      <c r="C17" s="482"/>
      <c r="D17" s="483"/>
      <c r="E17" s="484"/>
      <c r="F17" s="485"/>
      <c r="G17" s="482"/>
      <c r="H17" s="481"/>
      <c r="I17" s="486"/>
      <c r="J17" s="482"/>
      <c r="K17" s="485"/>
      <c r="L17" s="482"/>
      <c r="M17" s="481"/>
      <c r="N17" s="486"/>
      <c r="O17" s="484"/>
      <c r="P17" s="485"/>
      <c r="Q17" s="482"/>
      <c r="R17" s="481"/>
      <c r="S17" s="486"/>
      <c r="T17" s="484"/>
      <c r="U17" s="485"/>
      <c r="V17" s="482"/>
      <c r="W17" s="481"/>
      <c r="X17" s="486"/>
      <c r="Y17" s="482"/>
      <c r="Z17" s="481"/>
    </row>
    <row r="18" spans="2:26" s="188" customFormat="1" ht="14.25" customHeight="1">
      <c r="B18" s="683" t="s">
        <v>3</v>
      </c>
      <c r="C18" s="487" t="s">
        <v>41</v>
      </c>
      <c r="D18" s="488" t="s">
        <v>42</v>
      </c>
      <c r="E18" s="464"/>
      <c r="F18" s="489"/>
      <c r="G18" s="489">
        <v>46274.030183636823</v>
      </c>
      <c r="H18" s="489">
        <v>2435.475272822991</v>
      </c>
      <c r="I18" s="490">
        <f t="shared" si="1"/>
        <v>48709.505456459818</v>
      </c>
      <c r="J18" s="462"/>
      <c r="K18" s="463"/>
      <c r="L18" s="489">
        <v>103884.59759999999</v>
      </c>
      <c r="M18" s="489">
        <v>5467.6104000000005</v>
      </c>
      <c r="N18" s="490">
        <f t="shared" si="2"/>
        <v>109352.208</v>
      </c>
      <c r="O18" s="464"/>
      <c r="P18" s="463"/>
      <c r="Q18" s="489">
        <v>136639.4253</v>
      </c>
      <c r="R18" s="489">
        <v>7191.5486999999994</v>
      </c>
      <c r="S18" s="490">
        <f t="shared" si="3"/>
        <v>143830.97399999999</v>
      </c>
      <c r="T18" s="464"/>
      <c r="U18" s="463"/>
      <c r="V18" s="489">
        <v>150783.33689999997</v>
      </c>
      <c r="W18" s="489">
        <v>7935.9650999999985</v>
      </c>
      <c r="X18" s="490">
        <f t="shared" si="4"/>
        <v>158719.30199999997</v>
      </c>
      <c r="Y18" s="465">
        <f t="shared" si="0"/>
        <v>460611.98945645976</v>
      </c>
      <c r="Z18" s="481"/>
    </row>
    <row r="19" spans="2:26" s="188" customFormat="1" ht="14.25" customHeight="1">
      <c r="B19" s="680"/>
      <c r="C19" s="491" t="s">
        <v>43</v>
      </c>
      <c r="D19" s="492" t="s">
        <v>44</v>
      </c>
      <c r="E19" s="468"/>
      <c r="F19" s="493"/>
      <c r="G19" s="460">
        <v>19831.727221558642</v>
      </c>
      <c r="H19" s="460">
        <v>1043.775116924139</v>
      </c>
      <c r="I19" s="461">
        <f t="shared" si="1"/>
        <v>20875.50233848278</v>
      </c>
      <c r="J19" s="469"/>
      <c r="K19" s="459"/>
      <c r="L19" s="460">
        <v>44521.970399999998</v>
      </c>
      <c r="M19" s="460">
        <v>2343.2615999999998</v>
      </c>
      <c r="N19" s="461">
        <f t="shared" si="2"/>
        <v>46865.231999999996</v>
      </c>
      <c r="O19" s="468"/>
      <c r="P19" s="459"/>
      <c r="Q19" s="460">
        <v>58559.753699999994</v>
      </c>
      <c r="R19" s="460">
        <v>3082.0922999999998</v>
      </c>
      <c r="S19" s="461">
        <f t="shared" si="3"/>
        <v>61641.84599999999</v>
      </c>
      <c r="T19" s="468"/>
      <c r="U19" s="459"/>
      <c r="V19" s="460">
        <v>64621.43009999999</v>
      </c>
      <c r="W19" s="460">
        <v>3401.1278999999995</v>
      </c>
      <c r="X19" s="461">
        <f t="shared" si="4"/>
        <v>68022.55799999999</v>
      </c>
      <c r="Y19" s="470">
        <f t="shared" si="0"/>
        <v>197405.13833848276</v>
      </c>
      <c r="Z19" s="481"/>
    </row>
    <row r="20" spans="2:26" s="188" customFormat="1" ht="14.25" customHeight="1" thickBot="1">
      <c r="B20" s="680"/>
      <c r="C20" s="494" t="s">
        <v>45</v>
      </c>
      <c r="D20" s="495" t="s">
        <v>46</v>
      </c>
      <c r="E20" s="496"/>
      <c r="F20" s="497"/>
      <c r="G20" s="498">
        <v>0</v>
      </c>
      <c r="H20" s="498">
        <v>0</v>
      </c>
      <c r="I20" s="499">
        <f t="shared" si="1"/>
        <v>0</v>
      </c>
      <c r="J20" s="500"/>
      <c r="K20" s="501"/>
      <c r="L20" s="498">
        <v>0</v>
      </c>
      <c r="M20" s="498">
        <v>0</v>
      </c>
      <c r="N20" s="499">
        <f t="shared" si="2"/>
        <v>0</v>
      </c>
      <c r="O20" s="496"/>
      <c r="P20" s="501"/>
      <c r="Q20" s="498">
        <v>0</v>
      </c>
      <c r="R20" s="498">
        <v>0</v>
      </c>
      <c r="S20" s="499">
        <f t="shared" si="3"/>
        <v>0</v>
      </c>
      <c r="T20" s="496"/>
      <c r="U20" s="501"/>
      <c r="V20" s="498">
        <v>0</v>
      </c>
      <c r="W20" s="498">
        <v>0</v>
      </c>
      <c r="X20" s="499">
        <f t="shared" si="4"/>
        <v>0</v>
      </c>
      <c r="Y20" s="502">
        <f t="shared" si="0"/>
        <v>0</v>
      </c>
      <c r="Z20" s="481"/>
    </row>
    <row r="21" spans="2:26" s="195" customFormat="1" ht="14.25" customHeight="1" thickBot="1">
      <c r="B21" s="681"/>
      <c r="C21" s="684" t="s">
        <v>47</v>
      </c>
      <c r="D21" s="685"/>
      <c r="E21" s="503"/>
      <c r="F21" s="504"/>
      <c r="G21" s="504">
        <v>66105.757405195473</v>
      </c>
      <c r="H21" s="504">
        <v>3479.2503897471297</v>
      </c>
      <c r="I21" s="505">
        <f t="shared" si="1"/>
        <v>69585.007794942605</v>
      </c>
      <c r="J21" s="506"/>
      <c r="K21" s="504"/>
      <c r="L21" s="504">
        <v>148406.568</v>
      </c>
      <c r="M21" s="504">
        <v>7810.8720000000003</v>
      </c>
      <c r="N21" s="505">
        <f t="shared" si="2"/>
        <v>156217.44</v>
      </c>
      <c r="O21" s="503"/>
      <c r="P21" s="504"/>
      <c r="Q21" s="504">
        <v>195199.179</v>
      </c>
      <c r="R21" s="504">
        <v>10273.641</v>
      </c>
      <c r="S21" s="505">
        <f t="shared" si="3"/>
        <v>205472.82</v>
      </c>
      <c r="T21" s="503"/>
      <c r="U21" s="504"/>
      <c r="V21" s="504">
        <v>215404.76699999996</v>
      </c>
      <c r="W21" s="504">
        <v>11337.092999999997</v>
      </c>
      <c r="X21" s="505">
        <f t="shared" si="4"/>
        <v>226741.85999999996</v>
      </c>
      <c r="Y21" s="507">
        <f t="shared" si="0"/>
        <v>658017.12779494259</v>
      </c>
      <c r="Z21" s="483"/>
    </row>
    <row r="22" spans="2:26" s="188" customFormat="1" ht="14.25" customHeight="1" thickBot="1">
      <c r="B22" s="481"/>
      <c r="C22" s="482"/>
      <c r="D22" s="481"/>
      <c r="E22" s="484"/>
      <c r="F22" s="485"/>
      <c r="G22" s="481"/>
      <c r="H22" s="481"/>
      <c r="I22" s="486"/>
      <c r="J22" s="482"/>
      <c r="K22" s="485"/>
      <c r="L22" s="481"/>
      <c r="M22" s="481"/>
      <c r="N22" s="486"/>
      <c r="O22" s="484"/>
      <c r="P22" s="485"/>
      <c r="Q22" s="481"/>
      <c r="R22" s="481"/>
      <c r="S22" s="486"/>
      <c r="T22" s="484"/>
      <c r="U22" s="485"/>
      <c r="V22" s="481"/>
      <c r="W22" s="481"/>
      <c r="X22" s="486"/>
      <c r="Y22" s="482"/>
      <c r="Z22" s="481"/>
    </row>
    <row r="23" spans="2:26" s="188" customFormat="1" ht="19.2" customHeight="1">
      <c r="B23" s="692" t="s">
        <v>48</v>
      </c>
      <c r="C23" s="487" t="s">
        <v>49</v>
      </c>
      <c r="D23" s="508" t="s">
        <v>50</v>
      </c>
      <c r="E23" s="464"/>
      <c r="F23" s="463"/>
      <c r="G23" s="489">
        <v>23815.937683681572</v>
      </c>
      <c r="H23" s="489">
        <v>1253.4704044042933</v>
      </c>
      <c r="I23" s="490">
        <f t="shared" si="1"/>
        <v>25069.408088085864</v>
      </c>
      <c r="J23" s="464"/>
      <c r="K23" s="463"/>
      <c r="L23" s="489">
        <v>53466.47121328146</v>
      </c>
      <c r="M23" s="489">
        <v>2814.0248006990241</v>
      </c>
      <c r="N23" s="490">
        <f t="shared" si="2"/>
        <v>56280.496013980483</v>
      </c>
      <c r="O23" s="464"/>
      <c r="P23" s="463"/>
      <c r="Q23" s="489">
        <v>70324.456831719697</v>
      </c>
      <c r="R23" s="489">
        <v>3701.2872016694582</v>
      </c>
      <c r="S23" s="490">
        <f t="shared" si="3"/>
        <v>74025.744033389157</v>
      </c>
      <c r="T23" s="462"/>
      <c r="U23" s="463"/>
      <c r="V23" s="489">
        <v>77603.929052581414</v>
      </c>
      <c r="W23" s="489">
        <v>4084.4173185569171</v>
      </c>
      <c r="X23" s="490">
        <f t="shared" si="4"/>
        <v>81688.346371138337</v>
      </c>
      <c r="Y23" s="465">
        <f t="shared" ref="Y23:Y33" si="5">SUM(I23,N23,S23,X23)</f>
        <v>237063.99450659385</v>
      </c>
      <c r="Z23" s="481"/>
    </row>
    <row r="24" spans="2:26" s="188" customFormat="1" ht="28.2" customHeight="1">
      <c r="B24" s="680"/>
      <c r="C24" s="491" t="s">
        <v>51</v>
      </c>
      <c r="D24" s="509" t="s">
        <v>52</v>
      </c>
      <c r="E24" s="468"/>
      <c r="F24" s="459"/>
      <c r="G24" s="493">
        <v>31754.583578242098</v>
      </c>
      <c r="H24" s="493">
        <v>1671.2938725390577</v>
      </c>
      <c r="I24" s="510">
        <f t="shared" si="1"/>
        <v>33425.877450781154</v>
      </c>
      <c r="J24" s="468"/>
      <c r="K24" s="459"/>
      <c r="L24" s="493">
        <v>71288.628284375285</v>
      </c>
      <c r="M24" s="493">
        <v>3752.0330675986997</v>
      </c>
      <c r="N24" s="510">
        <f t="shared" si="2"/>
        <v>75040.661351973991</v>
      </c>
      <c r="O24" s="468"/>
      <c r="P24" s="459"/>
      <c r="Q24" s="493">
        <v>93765.942442292944</v>
      </c>
      <c r="R24" s="493">
        <v>4935.0496022259449</v>
      </c>
      <c r="S24" s="510">
        <f t="shared" si="3"/>
        <v>98700.992044518891</v>
      </c>
      <c r="T24" s="469"/>
      <c r="U24" s="459"/>
      <c r="V24" s="493">
        <v>103471.9054034419</v>
      </c>
      <c r="W24" s="493">
        <v>5445.8897580758894</v>
      </c>
      <c r="X24" s="510">
        <f t="shared" si="4"/>
        <v>108917.79516151779</v>
      </c>
      <c r="Y24" s="470">
        <f t="shared" si="5"/>
        <v>316085.32600879186</v>
      </c>
      <c r="Z24" s="481"/>
    </row>
    <row r="25" spans="2:26" s="188" customFormat="1" ht="34.200000000000003" customHeight="1">
      <c r="B25" s="680"/>
      <c r="C25" s="491" t="s">
        <v>53</v>
      </c>
      <c r="D25" s="511" t="s">
        <v>54</v>
      </c>
      <c r="E25" s="468"/>
      <c r="F25" s="459"/>
      <c r="G25" s="493">
        <v>47631.875367363144</v>
      </c>
      <c r="H25" s="493">
        <v>2506.9408088085866</v>
      </c>
      <c r="I25" s="510">
        <f t="shared" si="1"/>
        <v>50138.816176171727</v>
      </c>
      <c r="J25" s="468"/>
      <c r="K25" s="459"/>
      <c r="L25" s="493">
        <v>106932.94242656292</v>
      </c>
      <c r="M25" s="493">
        <v>5628.0496013980483</v>
      </c>
      <c r="N25" s="510">
        <f t="shared" si="2"/>
        <v>112560.99202796097</v>
      </c>
      <c r="O25" s="468"/>
      <c r="P25" s="459"/>
      <c r="Q25" s="493">
        <v>140648.91366343939</v>
      </c>
      <c r="R25" s="493">
        <v>7402.5744033389165</v>
      </c>
      <c r="S25" s="510">
        <f t="shared" si="3"/>
        <v>148051.48806677831</v>
      </c>
      <c r="T25" s="469"/>
      <c r="U25" s="459"/>
      <c r="V25" s="493">
        <v>155207.85810516283</v>
      </c>
      <c r="W25" s="493">
        <v>8168.8346371138341</v>
      </c>
      <c r="X25" s="510">
        <f t="shared" si="4"/>
        <v>163376.69274227667</v>
      </c>
      <c r="Y25" s="512">
        <f t="shared" si="5"/>
        <v>474127.9890131877</v>
      </c>
      <c r="Z25" s="481"/>
    </row>
    <row r="26" spans="2:26" s="188" customFormat="1" ht="14.25" customHeight="1">
      <c r="B26" s="680"/>
      <c r="C26" s="491" t="s">
        <v>55</v>
      </c>
      <c r="D26" s="492" t="s">
        <v>56</v>
      </c>
      <c r="E26" s="468"/>
      <c r="F26" s="459"/>
      <c r="G26" s="493">
        <v>15877.291789121049</v>
      </c>
      <c r="H26" s="493">
        <v>835.64693626952885</v>
      </c>
      <c r="I26" s="510">
        <f t="shared" si="1"/>
        <v>16712.938725390577</v>
      </c>
      <c r="J26" s="468"/>
      <c r="K26" s="459"/>
      <c r="L26" s="493">
        <v>35644.314142187643</v>
      </c>
      <c r="M26" s="493">
        <v>1876.0165337993499</v>
      </c>
      <c r="N26" s="510">
        <f t="shared" si="2"/>
        <v>37520.330675986996</v>
      </c>
      <c r="O26" s="468"/>
      <c r="P26" s="459"/>
      <c r="Q26" s="493">
        <v>46882.971221146472</v>
      </c>
      <c r="R26" s="493">
        <v>2467.5248011129725</v>
      </c>
      <c r="S26" s="510">
        <f t="shared" si="3"/>
        <v>49350.496022259445</v>
      </c>
      <c r="T26" s="469"/>
      <c r="U26" s="459"/>
      <c r="V26" s="493">
        <v>51735.952701720948</v>
      </c>
      <c r="W26" s="493">
        <v>2722.9448790379447</v>
      </c>
      <c r="X26" s="510">
        <f t="shared" si="4"/>
        <v>54458.897580758894</v>
      </c>
      <c r="Y26" s="512">
        <f t="shared" si="5"/>
        <v>158042.66300439593</v>
      </c>
      <c r="Z26" s="481"/>
    </row>
    <row r="27" spans="2:26" s="188" customFormat="1" ht="14.25" customHeight="1">
      <c r="B27" s="680"/>
      <c r="C27" s="491" t="s">
        <v>57</v>
      </c>
      <c r="D27" s="492" t="s">
        <v>58</v>
      </c>
      <c r="E27" s="468"/>
      <c r="F27" s="459"/>
      <c r="G27" s="493">
        <v>7938.6458945605245</v>
      </c>
      <c r="H27" s="493">
        <v>417.82346813476443</v>
      </c>
      <c r="I27" s="510">
        <f t="shared" si="1"/>
        <v>8356.4693626952885</v>
      </c>
      <c r="J27" s="468"/>
      <c r="K27" s="459"/>
      <c r="L27" s="493">
        <v>17822.157071093821</v>
      </c>
      <c r="M27" s="493">
        <v>938.00826689967494</v>
      </c>
      <c r="N27" s="510">
        <f t="shared" si="2"/>
        <v>18760.165337993498</v>
      </c>
      <c r="O27" s="468"/>
      <c r="P27" s="459"/>
      <c r="Q27" s="493">
        <v>23441.485610573236</v>
      </c>
      <c r="R27" s="493">
        <v>1233.7624005564862</v>
      </c>
      <c r="S27" s="510">
        <f t="shared" si="3"/>
        <v>24675.248011129723</v>
      </c>
      <c r="T27" s="469"/>
      <c r="U27" s="459"/>
      <c r="V27" s="493">
        <v>25867.976350860474</v>
      </c>
      <c r="W27" s="493">
        <v>1361.4724395189724</v>
      </c>
      <c r="X27" s="510">
        <f t="shared" si="4"/>
        <v>27229.448790379447</v>
      </c>
      <c r="Y27" s="512">
        <f t="shared" si="5"/>
        <v>79021.331502197965</v>
      </c>
      <c r="Z27" s="481"/>
    </row>
    <row r="28" spans="2:26" s="188" customFormat="1" ht="14.25" customHeight="1">
      <c r="B28" s="680"/>
      <c r="C28" s="491" t="s">
        <v>59</v>
      </c>
      <c r="D28" s="511" t="s">
        <v>60</v>
      </c>
      <c r="E28" s="468"/>
      <c r="F28" s="459"/>
      <c r="G28" s="493">
        <v>7938.6458945605245</v>
      </c>
      <c r="H28" s="493">
        <v>417.82346813476443</v>
      </c>
      <c r="I28" s="510">
        <f t="shared" si="1"/>
        <v>8356.4693626952885</v>
      </c>
      <c r="J28" s="468"/>
      <c r="K28" s="459"/>
      <c r="L28" s="493">
        <v>17822.157071093821</v>
      </c>
      <c r="M28" s="493">
        <v>938.00826689967494</v>
      </c>
      <c r="N28" s="510">
        <f t="shared" si="2"/>
        <v>18760.165337993498</v>
      </c>
      <c r="O28" s="468"/>
      <c r="P28" s="459"/>
      <c r="Q28" s="493">
        <v>23441.485610573236</v>
      </c>
      <c r="R28" s="493">
        <v>1233.7624005564862</v>
      </c>
      <c r="S28" s="510">
        <f t="shared" si="3"/>
        <v>24675.248011129723</v>
      </c>
      <c r="T28" s="469"/>
      <c r="U28" s="459"/>
      <c r="V28" s="493">
        <v>25867.976350860474</v>
      </c>
      <c r="W28" s="493">
        <v>1361.4724395189724</v>
      </c>
      <c r="X28" s="510">
        <f t="shared" si="4"/>
        <v>27229.448790379447</v>
      </c>
      <c r="Y28" s="470">
        <f t="shared" si="5"/>
        <v>79021.331502197965</v>
      </c>
      <c r="Z28" s="481"/>
    </row>
    <row r="29" spans="2:26" s="188" customFormat="1" ht="14.25" customHeight="1">
      <c r="B29" s="680"/>
      <c r="C29" s="491" t="s">
        <v>61</v>
      </c>
      <c r="D29" s="511" t="s">
        <v>62</v>
      </c>
      <c r="E29" s="468"/>
      <c r="F29" s="459"/>
      <c r="G29" s="493">
        <v>7938.6458945605245</v>
      </c>
      <c r="H29" s="493">
        <v>417.82346813476443</v>
      </c>
      <c r="I29" s="510">
        <f t="shared" si="1"/>
        <v>8356.4693626952885</v>
      </c>
      <c r="J29" s="468"/>
      <c r="K29" s="459"/>
      <c r="L29" s="493">
        <v>17822.157071093821</v>
      </c>
      <c r="M29" s="493">
        <v>938.00826689967494</v>
      </c>
      <c r="N29" s="510">
        <f t="shared" si="2"/>
        <v>18760.165337993498</v>
      </c>
      <c r="O29" s="468"/>
      <c r="P29" s="459"/>
      <c r="Q29" s="493">
        <v>23441.485610573236</v>
      </c>
      <c r="R29" s="493">
        <v>1233.7624005564862</v>
      </c>
      <c r="S29" s="510">
        <f t="shared" si="3"/>
        <v>24675.248011129723</v>
      </c>
      <c r="T29" s="469"/>
      <c r="U29" s="459"/>
      <c r="V29" s="493">
        <v>25867.976350860474</v>
      </c>
      <c r="W29" s="493">
        <v>1361.4724395189724</v>
      </c>
      <c r="X29" s="510">
        <f t="shared" si="4"/>
        <v>27229.448790379447</v>
      </c>
      <c r="Y29" s="512">
        <f t="shared" si="5"/>
        <v>79021.331502197965</v>
      </c>
      <c r="Z29" s="481"/>
    </row>
    <row r="30" spans="2:26" s="188" customFormat="1" ht="14.25" customHeight="1">
      <c r="B30" s="680"/>
      <c r="C30" s="491" t="s">
        <v>63</v>
      </c>
      <c r="D30" s="492" t="s">
        <v>64</v>
      </c>
      <c r="E30" s="468"/>
      <c r="F30" s="459"/>
      <c r="G30" s="493">
        <v>0</v>
      </c>
      <c r="H30" s="493">
        <v>0</v>
      </c>
      <c r="I30" s="510">
        <f t="shared" si="1"/>
        <v>0</v>
      </c>
      <c r="J30" s="468"/>
      <c r="K30" s="459"/>
      <c r="L30" s="493">
        <v>0</v>
      </c>
      <c r="M30" s="493">
        <v>0</v>
      </c>
      <c r="N30" s="510">
        <f t="shared" si="2"/>
        <v>0</v>
      </c>
      <c r="O30" s="468"/>
      <c r="P30" s="459"/>
      <c r="Q30" s="493">
        <v>0</v>
      </c>
      <c r="R30" s="493">
        <v>0</v>
      </c>
      <c r="S30" s="510">
        <f t="shared" si="3"/>
        <v>0</v>
      </c>
      <c r="T30" s="469"/>
      <c r="U30" s="459"/>
      <c r="V30" s="493">
        <v>0</v>
      </c>
      <c r="W30" s="493">
        <v>0</v>
      </c>
      <c r="X30" s="510">
        <f t="shared" si="4"/>
        <v>0</v>
      </c>
      <c r="Y30" s="512">
        <f t="shared" si="5"/>
        <v>0</v>
      </c>
      <c r="Z30" s="481"/>
    </row>
    <row r="31" spans="2:26" s="188" customFormat="1" ht="14.25" customHeight="1">
      <c r="B31" s="680"/>
      <c r="C31" s="491" t="s">
        <v>65</v>
      </c>
      <c r="D31" s="492" t="s">
        <v>66</v>
      </c>
      <c r="E31" s="468"/>
      <c r="F31" s="459"/>
      <c r="G31" s="493">
        <v>15877.291789121049</v>
      </c>
      <c r="H31" s="493">
        <v>835.64693626952885</v>
      </c>
      <c r="I31" s="510">
        <f t="shared" si="1"/>
        <v>16712.938725390577</v>
      </c>
      <c r="J31" s="468"/>
      <c r="K31" s="459"/>
      <c r="L31" s="493">
        <v>35644.314142187643</v>
      </c>
      <c r="M31" s="493">
        <v>1876.0165337993499</v>
      </c>
      <c r="N31" s="510">
        <f t="shared" si="2"/>
        <v>37520.330675986996</v>
      </c>
      <c r="O31" s="468"/>
      <c r="P31" s="459"/>
      <c r="Q31" s="493">
        <v>46882.971221146472</v>
      </c>
      <c r="R31" s="493">
        <v>2467.5248011129725</v>
      </c>
      <c r="S31" s="510">
        <f t="shared" si="3"/>
        <v>49350.496022259445</v>
      </c>
      <c r="T31" s="469"/>
      <c r="U31" s="459"/>
      <c r="V31" s="493">
        <v>51735.952701720948</v>
      </c>
      <c r="W31" s="493">
        <v>2722.9448790379447</v>
      </c>
      <c r="X31" s="510">
        <f t="shared" si="4"/>
        <v>54458.897580758894</v>
      </c>
      <c r="Y31" s="512">
        <f t="shared" si="5"/>
        <v>158042.66300439593</v>
      </c>
      <c r="Z31" s="481"/>
    </row>
    <row r="32" spans="2:26" s="188" customFormat="1" ht="33" customHeight="1" thickBot="1">
      <c r="B32" s="680"/>
      <c r="C32" s="494" t="s">
        <v>67</v>
      </c>
      <c r="D32" s="513" t="s">
        <v>145</v>
      </c>
      <c r="E32" s="496"/>
      <c r="F32" s="501"/>
      <c r="G32" s="497">
        <v>0</v>
      </c>
      <c r="H32" s="497">
        <v>0</v>
      </c>
      <c r="I32" s="514">
        <f t="shared" si="1"/>
        <v>0</v>
      </c>
      <c r="J32" s="496"/>
      <c r="K32" s="501"/>
      <c r="L32" s="497">
        <v>0</v>
      </c>
      <c r="M32" s="497">
        <v>0</v>
      </c>
      <c r="N32" s="514">
        <f t="shared" si="2"/>
        <v>0</v>
      </c>
      <c r="O32" s="496"/>
      <c r="P32" s="501"/>
      <c r="Q32" s="497">
        <v>0</v>
      </c>
      <c r="R32" s="497">
        <v>0</v>
      </c>
      <c r="S32" s="514">
        <f t="shared" si="3"/>
        <v>0</v>
      </c>
      <c r="T32" s="500"/>
      <c r="U32" s="501"/>
      <c r="V32" s="497">
        <v>0</v>
      </c>
      <c r="W32" s="497">
        <v>0</v>
      </c>
      <c r="X32" s="514">
        <f t="shared" si="4"/>
        <v>0</v>
      </c>
      <c r="Y32" s="515">
        <f t="shared" si="5"/>
        <v>0</v>
      </c>
      <c r="Z32" s="481"/>
    </row>
    <row r="33" spans="2:26" s="195" customFormat="1" ht="14.25" customHeight="1" thickBot="1">
      <c r="B33" s="681"/>
      <c r="C33" s="693" t="s">
        <v>68</v>
      </c>
      <c r="D33" s="694"/>
      <c r="E33" s="503"/>
      <c r="F33" s="516"/>
      <c r="G33" s="504">
        <v>158772.9178912105</v>
      </c>
      <c r="H33" s="504">
        <v>8356.4693626952867</v>
      </c>
      <c r="I33" s="505">
        <f t="shared" si="1"/>
        <v>167129.38725390579</v>
      </c>
      <c r="J33" s="506"/>
      <c r="K33" s="516"/>
      <c r="L33" s="504">
        <v>356443.14142187632</v>
      </c>
      <c r="M33" s="504">
        <v>18760.165337993498</v>
      </c>
      <c r="N33" s="505">
        <f t="shared" si="2"/>
        <v>375203.3067598698</v>
      </c>
      <c r="O33" s="503"/>
      <c r="P33" s="504"/>
      <c r="Q33" s="504">
        <v>468829.71221146476</v>
      </c>
      <c r="R33" s="504">
        <v>24675.248011129726</v>
      </c>
      <c r="S33" s="505">
        <f t="shared" si="3"/>
        <v>493504.9602225945</v>
      </c>
      <c r="T33" s="503"/>
      <c r="U33" s="516"/>
      <c r="V33" s="504">
        <v>517359.5270172095</v>
      </c>
      <c r="W33" s="504">
        <v>27229.448790379451</v>
      </c>
      <c r="X33" s="505">
        <f t="shared" si="4"/>
        <v>544588.97580758901</v>
      </c>
      <c r="Y33" s="517">
        <f t="shared" si="5"/>
        <v>1580426.630043959</v>
      </c>
      <c r="Z33" s="483"/>
    </row>
    <row r="34" spans="2:26" s="188" customFormat="1" ht="14.25" customHeight="1" thickBot="1">
      <c r="B34" s="481"/>
      <c r="C34" s="482"/>
      <c r="D34" s="481"/>
      <c r="E34" s="484"/>
      <c r="F34" s="481"/>
      <c r="G34" s="481"/>
      <c r="H34" s="518"/>
      <c r="I34" s="481"/>
      <c r="J34" s="482"/>
      <c r="K34" s="482"/>
      <c r="L34" s="482"/>
      <c r="M34" s="518"/>
      <c r="N34" s="481"/>
      <c r="O34" s="481"/>
      <c r="P34" s="481"/>
      <c r="Q34" s="481"/>
      <c r="R34" s="518"/>
      <c r="S34" s="481"/>
      <c r="T34" s="481"/>
      <c r="U34" s="481"/>
      <c r="V34" s="481"/>
      <c r="W34" s="518"/>
      <c r="X34" s="481"/>
      <c r="Y34" s="482"/>
      <c r="Z34" s="481"/>
    </row>
    <row r="35" spans="2:26" s="188" customFormat="1" ht="14.25" customHeight="1">
      <c r="B35" s="676" t="s">
        <v>69</v>
      </c>
      <c r="C35" s="519" t="s">
        <v>70</v>
      </c>
      <c r="D35" s="520" t="s">
        <v>71</v>
      </c>
      <c r="E35" s="665" t="s">
        <v>40</v>
      </c>
      <c r="F35" s="670"/>
      <c r="G35" s="670"/>
      <c r="H35" s="489">
        <v>807060.72187529074</v>
      </c>
      <c r="I35" s="489">
        <f>H35</f>
        <v>807060.72187529074</v>
      </c>
      <c r="J35" s="665" t="s">
        <v>40</v>
      </c>
      <c r="K35" s="666"/>
      <c r="L35" s="666"/>
      <c r="M35" s="489">
        <v>1811840.8532401302</v>
      </c>
      <c r="N35" s="489">
        <v>1811840.8532401302</v>
      </c>
      <c r="O35" s="665" t="s">
        <v>40</v>
      </c>
      <c r="P35" s="670"/>
      <c r="Q35" s="670"/>
      <c r="R35" s="489">
        <v>2383114.519777406</v>
      </c>
      <c r="S35" s="489">
        <v>2383114.519777406</v>
      </c>
      <c r="T35" s="674" t="s">
        <v>40</v>
      </c>
      <c r="U35" s="670"/>
      <c r="V35" s="670"/>
      <c r="W35" s="489">
        <v>2629797.0641924115</v>
      </c>
      <c r="X35" s="489">
        <v>2629797.0641924115</v>
      </c>
      <c r="Y35" s="489">
        <f>SUM(I35,N35,S35,X35)</f>
        <v>7631813.1590852384</v>
      </c>
      <c r="Z35" s="481"/>
    </row>
    <row r="36" spans="2:26" s="188" customFormat="1" ht="14.25" customHeight="1">
      <c r="B36" s="677"/>
      <c r="C36" s="524" t="s">
        <v>72</v>
      </c>
      <c r="D36" s="525" t="s">
        <v>73</v>
      </c>
      <c r="E36" s="671"/>
      <c r="F36" s="672"/>
      <c r="G36" s="673"/>
      <c r="H36" s="493">
        <v>0</v>
      </c>
      <c r="I36" s="493">
        <v>0</v>
      </c>
      <c r="J36" s="667"/>
      <c r="K36" s="668"/>
      <c r="L36" s="669"/>
      <c r="M36" s="493">
        <v>0</v>
      </c>
      <c r="N36" s="493">
        <v>0</v>
      </c>
      <c r="O36" s="671"/>
      <c r="P36" s="672"/>
      <c r="Q36" s="673"/>
      <c r="R36" s="493">
        <v>0</v>
      </c>
      <c r="S36" s="493">
        <v>0</v>
      </c>
      <c r="T36" s="675"/>
      <c r="U36" s="672"/>
      <c r="V36" s="673"/>
      <c r="W36" s="493">
        <v>0</v>
      </c>
      <c r="X36" s="493">
        <v>0</v>
      </c>
      <c r="Y36" s="493">
        <f>SUM(I36,N36,S36,X36)</f>
        <v>0</v>
      </c>
      <c r="Z36" s="481"/>
    </row>
    <row r="37" spans="2:26" s="188" customFormat="1" ht="14.25" customHeight="1" thickBot="1">
      <c r="B37" s="677"/>
      <c r="C37" s="529" t="s">
        <v>74</v>
      </c>
      <c r="D37" s="530" t="s">
        <v>75</v>
      </c>
      <c r="E37" s="671"/>
      <c r="F37" s="673"/>
      <c r="G37" s="673"/>
      <c r="H37" s="493">
        <v>0</v>
      </c>
      <c r="I37" s="493">
        <v>0</v>
      </c>
      <c r="J37" s="667"/>
      <c r="K37" s="669"/>
      <c r="L37" s="669"/>
      <c r="M37" s="493">
        <v>0</v>
      </c>
      <c r="N37" s="493">
        <v>0</v>
      </c>
      <c r="O37" s="671"/>
      <c r="P37" s="673"/>
      <c r="Q37" s="673"/>
      <c r="R37" s="493">
        <v>0</v>
      </c>
      <c r="S37" s="493">
        <v>0</v>
      </c>
      <c r="T37" s="675"/>
      <c r="U37" s="673"/>
      <c r="V37" s="673"/>
      <c r="W37" s="493">
        <v>0</v>
      </c>
      <c r="X37" s="493">
        <v>0</v>
      </c>
      <c r="Y37" s="493">
        <f>SUM(I37,N37,S37,X37)</f>
        <v>0</v>
      </c>
      <c r="Z37" s="481"/>
    </row>
    <row r="38" spans="2:26" s="188" customFormat="1" ht="14.25" customHeight="1" thickBot="1">
      <c r="B38" s="678"/>
      <c r="C38" s="684" t="s">
        <v>76</v>
      </c>
      <c r="D38" s="686"/>
      <c r="E38" s="496"/>
      <c r="F38" s="532"/>
      <c r="G38" s="497"/>
      <c r="H38" s="497">
        <f>SUM(H35:H37)</f>
        <v>807060.72187529074</v>
      </c>
      <c r="I38" s="514">
        <f>SUM(I35:I37)</f>
        <v>807060.72187529074</v>
      </c>
      <c r="J38" s="496"/>
      <c r="K38" s="532"/>
      <c r="L38" s="497"/>
      <c r="M38" s="497">
        <f>SUM(M35:M37)</f>
        <v>1811840.8532401302</v>
      </c>
      <c r="N38" s="514">
        <f>SUM(N35:N37)</f>
        <v>1811840.8532401302</v>
      </c>
      <c r="O38" s="496"/>
      <c r="P38" s="532"/>
      <c r="Q38" s="497"/>
      <c r="R38" s="497">
        <f>SUM(R35:R37)</f>
        <v>2383114.519777406</v>
      </c>
      <c r="S38" s="514">
        <f>SUM(S35:S37)</f>
        <v>2383114.519777406</v>
      </c>
      <c r="T38" s="500"/>
      <c r="U38" s="532"/>
      <c r="V38" s="497"/>
      <c r="W38" s="497">
        <f>SUM(W35:W37)</f>
        <v>2629797.0641924115</v>
      </c>
      <c r="X38" s="497">
        <f>SUM(X35:X37)</f>
        <v>2629797.0641924115</v>
      </c>
      <c r="Y38" s="558">
        <f>SUM(I38,N38,S38,X38)</f>
        <v>7631813.1590852384</v>
      </c>
      <c r="Z38" s="481"/>
    </row>
    <row r="39" spans="2:26" ht="14.25" customHeight="1">
      <c r="B39" s="351"/>
      <c r="C39" s="535"/>
      <c r="D39" s="536"/>
      <c r="E39" s="537"/>
      <c r="F39" s="538"/>
      <c r="G39" s="446"/>
      <c r="H39" s="446"/>
      <c r="I39" s="446"/>
      <c r="J39" s="537"/>
      <c r="K39" s="538"/>
      <c r="L39" s="446"/>
      <c r="M39" s="446"/>
      <c r="N39" s="446"/>
      <c r="O39" s="537"/>
      <c r="P39" s="538"/>
      <c r="Q39" s="446"/>
      <c r="R39" s="446"/>
      <c r="S39" s="446"/>
      <c r="T39" s="537"/>
      <c r="U39" s="538"/>
      <c r="V39" s="446"/>
      <c r="W39" s="446"/>
      <c r="X39" s="446"/>
      <c r="Y39" s="535"/>
      <c r="Z39" s="357"/>
    </row>
    <row r="40" spans="2:26" customFormat="1" ht="14.25" customHeight="1"/>
    <row r="41" spans="2:26" ht="14.25" customHeight="1">
      <c r="B41" s="357"/>
      <c r="C41" s="535"/>
      <c r="D41" s="536"/>
      <c r="E41" s="357"/>
      <c r="F41" s="357"/>
      <c r="G41" s="357"/>
      <c r="H41" s="357"/>
      <c r="I41" s="357"/>
      <c r="J41" s="535"/>
      <c r="K41" s="535"/>
      <c r="L41" s="535"/>
      <c r="M41" s="535"/>
      <c r="N41" s="535"/>
      <c r="O41" s="357"/>
      <c r="P41" s="357"/>
      <c r="Q41" s="357"/>
      <c r="R41" s="357"/>
      <c r="S41" s="357"/>
      <c r="T41" s="357"/>
      <c r="U41" s="357"/>
      <c r="V41" s="357"/>
      <c r="W41" s="357"/>
      <c r="X41" s="357"/>
      <c r="Y41" s="535"/>
      <c r="Z41" s="357"/>
    </row>
    <row r="42" spans="2:26" ht="14.25" customHeight="1" thickBot="1">
      <c r="B42" s="357"/>
      <c r="C42" s="535"/>
      <c r="D42" s="536"/>
      <c r="E42" s="357"/>
      <c r="F42" s="357"/>
      <c r="G42" s="357"/>
      <c r="H42" s="357"/>
      <c r="I42" s="357"/>
      <c r="J42" s="535"/>
      <c r="K42" s="535"/>
      <c r="L42" s="535"/>
      <c r="M42" s="535"/>
      <c r="N42" s="535"/>
      <c r="O42" s="535"/>
      <c r="P42" s="535"/>
      <c r="Q42" s="535"/>
      <c r="R42" s="535"/>
      <c r="S42" s="535"/>
      <c r="T42" s="535"/>
      <c r="U42" s="535"/>
      <c r="V42" s="535"/>
      <c r="W42" s="535"/>
      <c r="X42" s="535"/>
      <c r="Y42" s="535"/>
      <c r="Z42" s="357"/>
    </row>
    <row r="43" spans="2:26" ht="14.25" customHeight="1" thickBot="1">
      <c r="B43" s="357"/>
      <c r="C43" s="535"/>
      <c r="D43" s="536"/>
      <c r="E43" s="663" t="s">
        <v>0</v>
      </c>
      <c r="F43" s="664"/>
      <c r="G43" s="285"/>
      <c r="H43" s="285"/>
      <c r="I43" s="285"/>
      <c r="J43" s="285"/>
      <c r="K43" s="285"/>
      <c r="L43" s="535"/>
      <c r="M43" s="535"/>
      <c r="N43" s="535"/>
      <c r="O43" s="535"/>
      <c r="P43" s="535"/>
      <c r="Q43" s="535"/>
      <c r="R43" s="535"/>
      <c r="S43" s="535"/>
      <c r="T43" s="535"/>
      <c r="U43" s="535"/>
      <c r="V43" s="535"/>
      <c r="W43" s="535"/>
      <c r="X43" s="535"/>
      <c r="Y43" s="535"/>
      <c r="Z43" s="357"/>
    </row>
    <row r="44" spans="2:26" ht="14.25" customHeight="1">
      <c r="B44" s="357"/>
      <c r="C44" s="535"/>
      <c r="D44" s="541" t="s">
        <v>77</v>
      </c>
      <c r="E44" s="542" t="s">
        <v>78</v>
      </c>
      <c r="F44" s="543" t="s">
        <v>79</v>
      </c>
      <c r="G44" s="285"/>
      <c r="H44" s="285"/>
      <c r="I44" s="285"/>
      <c r="J44" s="285"/>
      <c r="K44" s="285"/>
      <c r="L44" s="535"/>
      <c r="M44" s="535"/>
      <c r="N44" s="535"/>
      <c r="O44" s="535"/>
      <c r="P44" s="535"/>
      <c r="Q44" s="535"/>
      <c r="R44" s="535"/>
      <c r="S44" s="535"/>
      <c r="T44" s="535"/>
      <c r="U44" s="535"/>
      <c r="V44" s="535"/>
      <c r="W44" s="535"/>
      <c r="X44" s="535"/>
      <c r="Y44" s="535"/>
      <c r="Z44" s="357"/>
    </row>
    <row r="45" spans="2:26" ht="14.25" customHeight="1">
      <c r="B45" s="357"/>
      <c r="C45" s="535"/>
      <c r="D45" s="544" t="s">
        <v>30</v>
      </c>
      <c r="E45" s="545">
        <f>I16+N16+S16+X16</f>
        <v>1096695.2129915711</v>
      </c>
      <c r="F45" s="546">
        <f>E45/E49</f>
        <v>0.1</v>
      </c>
      <c r="G45" s="285"/>
      <c r="H45" s="285"/>
      <c r="I45" s="285"/>
      <c r="J45" s="285"/>
      <c r="K45" s="285"/>
      <c r="L45" s="535"/>
      <c r="M45" s="535"/>
      <c r="N45" s="535"/>
      <c r="O45" s="535"/>
      <c r="P45" s="535"/>
      <c r="Q45" s="535"/>
      <c r="R45" s="535"/>
      <c r="S45" s="535"/>
      <c r="T45" s="535"/>
      <c r="U45" s="535"/>
      <c r="V45" s="535"/>
      <c r="W45" s="535"/>
      <c r="X45" s="535"/>
      <c r="Y45" s="535"/>
      <c r="Z45" s="357"/>
    </row>
    <row r="46" spans="2:26" ht="14.25" customHeight="1">
      <c r="B46" s="357"/>
      <c r="C46" s="535"/>
      <c r="D46" s="544" t="s">
        <v>3</v>
      </c>
      <c r="E46" s="545">
        <f>I21+N21+S21+X21</f>
        <v>658017.12779494259</v>
      </c>
      <c r="F46" s="546">
        <f>E46/E49</f>
        <v>0.06</v>
      </c>
      <c r="G46" s="285"/>
      <c r="H46" s="285"/>
      <c r="I46" s="285"/>
      <c r="J46" s="285"/>
      <c r="K46" s="285"/>
      <c r="L46" s="535"/>
      <c r="M46" s="535"/>
      <c r="N46" s="535"/>
      <c r="O46" s="535"/>
      <c r="P46" s="535"/>
      <c r="Q46" s="535"/>
      <c r="R46" s="535"/>
      <c r="S46" s="535"/>
      <c r="T46" s="535"/>
      <c r="U46" s="535"/>
      <c r="V46" s="535"/>
      <c r="W46" s="535"/>
      <c r="X46" s="535"/>
      <c r="Y46" s="535"/>
      <c r="Z46" s="357"/>
    </row>
    <row r="47" spans="2:26" s="188" customFormat="1" ht="14.4">
      <c r="B47" s="481"/>
      <c r="C47" s="482"/>
      <c r="D47" s="544" t="s">
        <v>8</v>
      </c>
      <c r="E47" s="547">
        <f>I33+N33+S33+X33</f>
        <v>1580426.630043959</v>
      </c>
      <c r="F47" s="548">
        <f>E47/E49</f>
        <v>0.14410809961802085</v>
      </c>
      <c r="G47" s="285"/>
      <c r="H47" s="285"/>
      <c r="I47" s="285"/>
      <c r="J47" s="285"/>
      <c r="K47" s="285"/>
      <c r="L47" s="535"/>
      <c r="M47" s="535"/>
      <c r="N47" s="535"/>
      <c r="O47" s="535"/>
      <c r="P47" s="535"/>
      <c r="Q47" s="535"/>
      <c r="R47" s="535"/>
      <c r="S47" s="535"/>
      <c r="T47" s="535"/>
      <c r="U47" s="535"/>
      <c r="V47" s="535"/>
      <c r="W47" s="535"/>
      <c r="X47" s="535"/>
      <c r="Y47" s="482"/>
      <c r="Z47" s="481"/>
    </row>
    <row r="48" spans="2:26" ht="14.25" customHeight="1" thickBot="1">
      <c r="B48" s="357"/>
      <c r="C48" s="535"/>
      <c r="D48" s="549" t="s">
        <v>80</v>
      </c>
      <c r="E48" s="550">
        <f>I38+N38+S38+X38</f>
        <v>7631813.1590852384</v>
      </c>
      <c r="F48" s="551">
        <f>E48/E49</f>
        <v>0.69589190038197923</v>
      </c>
      <c r="G48" s="285"/>
      <c r="H48" s="285"/>
      <c r="I48" s="285"/>
      <c r="J48" s="285"/>
      <c r="K48" s="285"/>
      <c r="L48" s="535"/>
      <c r="M48" s="535"/>
      <c r="N48" s="535"/>
      <c r="O48" s="535"/>
      <c r="P48" s="535"/>
      <c r="Q48" s="535"/>
      <c r="R48" s="535"/>
      <c r="S48" s="535"/>
      <c r="T48" s="535"/>
      <c r="U48" s="535"/>
      <c r="V48" s="535"/>
      <c r="W48" s="535"/>
      <c r="X48" s="535"/>
      <c r="Y48" s="535"/>
      <c r="Z48" s="357"/>
    </row>
    <row r="49" spans="2:26" ht="14.25" customHeight="1" thickBot="1">
      <c r="B49" s="357"/>
      <c r="C49" s="535"/>
      <c r="D49" s="540" t="s">
        <v>81</v>
      </c>
      <c r="E49" s="552">
        <f>SUM(E45:E48)</f>
        <v>10966952.129915711</v>
      </c>
      <c r="F49" s="553">
        <f>SUM(F45:F48)</f>
        <v>1</v>
      </c>
      <c r="G49" s="285"/>
      <c r="H49" s="285"/>
      <c r="I49" s="285"/>
      <c r="J49" s="285"/>
      <c r="K49" s="285"/>
      <c r="L49" s="535"/>
      <c r="M49" s="535"/>
      <c r="N49" s="535"/>
      <c r="O49" s="535"/>
      <c r="P49" s="535"/>
      <c r="Q49" s="535"/>
      <c r="R49" s="535"/>
      <c r="S49" s="535"/>
      <c r="T49" s="535"/>
      <c r="U49" s="535"/>
      <c r="V49" s="535"/>
      <c r="W49" s="535"/>
      <c r="X49" s="535"/>
      <c r="Y49" s="535"/>
      <c r="Z49" s="357"/>
    </row>
    <row r="50" spans="2:26" ht="14.25" customHeight="1">
      <c r="G50"/>
      <c r="H50"/>
      <c r="I50"/>
      <c r="J50"/>
      <c r="K50"/>
      <c r="O50" s="173"/>
      <c r="P50" s="173"/>
      <c r="Q50" s="173"/>
      <c r="R50" s="173"/>
      <c r="S50" s="173"/>
      <c r="T50" s="173"/>
      <c r="U50" s="173"/>
      <c r="V50" s="173"/>
      <c r="W50" s="173"/>
      <c r="X50" s="173"/>
    </row>
    <row r="51" spans="2:26" ht="14.25" customHeight="1">
      <c r="B51"/>
      <c r="C51"/>
      <c r="D51"/>
      <c r="E51"/>
      <c r="F51"/>
      <c r="G51"/>
      <c r="H51"/>
      <c r="I51"/>
      <c r="J51"/>
      <c r="K51"/>
      <c r="O51" s="173"/>
      <c r="P51" s="173"/>
      <c r="Q51" s="173"/>
      <c r="R51" s="173"/>
      <c r="S51" s="173"/>
      <c r="T51" s="173"/>
      <c r="U51" s="173"/>
      <c r="V51" s="173"/>
      <c r="W51" s="173"/>
      <c r="X51" s="173"/>
    </row>
    <row r="52" spans="2:26" ht="14.25" customHeight="1">
      <c r="B52"/>
      <c r="C52"/>
      <c r="D52"/>
      <c r="E52"/>
      <c r="F52"/>
      <c r="G52"/>
      <c r="H52"/>
      <c r="I52"/>
      <c r="J52"/>
    </row>
    <row r="53" spans="2:26" ht="14.25" customHeight="1">
      <c r="B53"/>
      <c r="C53"/>
      <c r="D53"/>
      <c r="E53"/>
      <c r="F53"/>
      <c r="G53"/>
      <c r="H53"/>
      <c r="I53"/>
      <c r="J53"/>
    </row>
    <row r="54" spans="2:26" ht="14.25" customHeight="1">
      <c r="B54"/>
      <c r="C54"/>
      <c r="D54"/>
      <c r="E54"/>
      <c r="F54"/>
      <c r="G54"/>
      <c r="H54"/>
      <c r="I54"/>
      <c r="J54"/>
    </row>
    <row r="55" spans="2:26" ht="14.25" customHeight="1">
      <c r="B55"/>
      <c r="C55"/>
      <c r="D55"/>
      <c r="E55"/>
      <c r="F55"/>
      <c r="G55"/>
      <c r="H55"/>
      <c r="I55"/>
      <c r="J55"/>
    </row>
    <row r="56" spans="2:26" ht="14.25" customHeight="1">
      <c r="B56"/>
      <c r="C56"/>
      <c r="D56"/>
      <c r="E56"/>
      <c r="F56"/>
      <c r="G56"/>
      <c r="H56"/>
      <c r="I56"/>
      <c r="J56"/>
    </row>
    <row r="57" spans="2:26" ht="14.25" customHeight="1">
      <c r="B57"/>
      <c r="C57"/>
      <c r="D57"/>
      <c r="E57"/>
      <c r="F57"/>
      <c r="G57"/>
      <c r="H57"/>
      <c r="I57"/>
      <c r="J57"/>
    </row>
    <row r="58" spans="2:26" ht="14.25" customHeight="1"/>
    <row r="59" spans="2:26" ht="14.25" customHeight="1"/>
    <row r="60" spans="2:26" ht="14.25" customHeight="1"/>
    <row r="61" spans="2:26" ht="14.25" customHeight="1"/>
    <row r="62" spans="2:26" ht="14.25" customHeight="1"/>
    <row r="63" spans="2:26" ht="14.25" customHeight="1"/>
    <row r="64" spans="2:2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sheetData>
  <mergeCells count="21">
    <mergeCell ref="E4:F4"/>
    <mergeCell ref="E5:F5"/>
    <mergeCell ref="E6:F6"/>
    <mergeCell ref="E10:I10"/>
    <mergeCell ref="J10:N10"/>
    <mergeCell ref="O10:S10"/>
    <mergeCell ref="T10:X10"/>
    <mergeCell ref="Y10:Y11"/>
    <mergeCell ref="B23:B33"/>
    <mergeCell ref="C33:D33"/>
    <mergeCell ref="B35:B38"/>
    <mergeCell ref="B12:B16"/>
    <mergeCell ref="C16:D16"/>
    <mergeCell ref="B18:B21"/>
    <mergeCell ref="C21:D21"/>
    <mergeCell ref="C38:D38"/>
    <mergeCell ref="E43:F43"/>
    <mergeCell ref="J35:L37"/>
    <mergeCell ref="O35:Q37"/>
    <mergeCell ref="T35:V37"/>
    <mergeCell ref="E35:G3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38549-CD95-4431-9E6A-135C7DAF33D6}">
  <dimension ref="B2:AA993"/>
  <sheetViews>
    <sheetView showGridLines="0" zoomScale="85" zoomScaleNormal="85" workbookViewId="0">
      <selection activeCell="Q23" sqref="Q23"/>
    </sheetView>
  </sheetViews>
  <sheetFormatPr defaultColWidth="14.109375" defaultRowHeight="15" customHeight="1" outlineLevelCol="1"/>
  <cols>
    <col min="1" max="1" width="2.6640625" style="171" customWidth="1"/>
    <col min="2" max="2" width="9.6640625" style="171" customWidth="1" outlineLevel="1"/>
    <col min="3" max="3" width="15.33203125" style="171" customWidth="1"/>
    <col min="4" max="4" width="9.6640625" style="173" customWidth="1"/>
    <col min="5" max="5" width="51.6640625" style="171" customWidth="1"/>
    <col min="6" max="6" width="13.5546875" style="171" customWidth="1"/>
    <col min="7" max="7" width="17.33203125" style="171" bestFit="1" customWidth="1"/>
    <col min="8" max="8" width="12" style="171" customWidth="1"/>
    <col min="9" max="9" width="13.6640625" style="171" customWidth="1"/>
    <col min="10" max="10" width="12.33203125" style="171" customWidth="1"/>
    <col min="11" max="11" width="11.109375" style="173" bestFit="1" customWidth="1"/>
    <col min="12" max="12" width="10.88671875" style="173" customWidth="1"/>
    <col min="13" max="13" width="11.6640625" style="173" customWidth="1"/>
    <col min="14" max="14" width="12.44140625" style="173" customWidth="1"/>
    <col min="15" max="15" width="11.109375" style="173" customWidth="1"/>
    <col min="16" max="17" width="9.6640625" style="171" customWidth="1"/>
    <col min="18" max="18" width="12" style="171" customWidth="1"/>
    <col min="19" max="19" width="12.44140625" style="171" customWidth="1"/>
    <col min="20" max="20" width="12.33203125" style="171" customWidth="1"/>
    <col min="21" max="21" width="9.6640625" style="171" customWidth="1"/>
    <col min="22" max="22" width="10" style="171" bestFit="1" customWidth="1"/>
    <col min="23" max="23" width="12" style="171" customWidth="1"/>
    <col min="24" max="24" width="10.6640625" style="171" customWidth="1"/>
    <col min="25" max="25" width="13.109375" style="171" customWidth="1"/>
    <col min="26" max="26" width="12.5546875" style="173" customWidth="1"/>
    <col min="27" max="27" width="12.5546875" style="171" customWidth="1"/>
    <col min="28" max="28" width="6.44140625" style="171" customWidth="1"/>
    <col min="29" max="16384" width="14.109375" style="171"/>
  </cols>
  <sheetData>
    <row r="2" spans="2:27" ht="14.25" customHeight="1">
      <c r="C2" s="172" t="s">
        <v>17</v>
      </c>
      <c r="L2" s="174"/>
      <c r="M2" s="174"/>
    </row>
    <row r="3" spans="2:27" ht="14.25" customHeight="1" thickBot="1">
      <c r="C3" s="175"/>
    </row>
    <row r="4" spans="2:27" ht="14.25" customHeight="1">
      <c r="D4" s="171"/>
      <c r="E4" s="444" t="s">
        <v>91</v>
      </c>
      <c r="F4" s="695" t="s">
        <v>214</v>
      </c>
      <c r="G4" s="696"/>
    </row>
    <row r="5" spans="2:27" ht="14.25" customHeight="1">
      <c r="D5" s="171"/>
      <c r="E5" s="445" t="s">
        <v>19</v>
      </c>
      <c r="F5" s="697" t="s">
        <v>129</v>
      </c>
      <c r="G5" s="698"/>
      <c r="AA5"/>
    </row>
    <row r="6" spans="2:27" ht="14.25" customHeight="1">
      <c r="D6" s="171"/>
      <c r="E6" s="445" t="s">
        <v>20</v>
      </c>
      <c r="F6" s="697" t="s">
        <v>10</v>
      </c>
      <c r="G6" s="698"/>
      <c r="AA6"/>
    </row>
    <row r="7" spans="2:27" ht="14.25" customHeight="1">
      <c r="D7" s="174"/>
      <c r="AA7"/>
    </row>
    <row r="8" spans="2:27" s="174" customFormat="1" ht="14.25" customHeight="1">
      <c r="D8" s="171"/>
      <c r="E8"/>
      <c r="F8"/>
      <c r="G8"/>
      <c r="H8"/>
      <c r="I8"/>
      <c r="J8"/>
      <c r="K8"/>
      <c r="L8"/>
      <c r="M8"/>
      <c r="N8"/>
      <c r="O8"/>
      <c r="P8"/>
      <c r="Q8"/>
      <c r="R8"/>
      <c r="S8"/>
      <c r="T8"/>
      <c r="U8"/>
      <c r="V8"/>
      <c r="W8"/>
      <c r="X8"/>
      <c r="Y8"/>
      <c r="Z8"/>
      <c r="AA8"/>
    </row>
    <row r="9" spans="2:27" ht="14.25" customHeight="1" thickBot="1">
      <c r="C9" s="177"/>
      <c r="D9" s="178"/>
      <c r="F9" s="177"/>
      <c r="G9" s="177"/>
      <c r="H9" s="177"/>
      <c r="I9" s="177"/>
      <c r="K9" s="179"/>
      <c r="L9" s="179"/>
      <c r="M9" s="179"/>
      <c r="N9" s="179"/>
      <c r="P9" s="177"/>
      <c r="Q9" s="177"/>
      <c r="R9" s="177"/>
      <c r="S9" s="177"/>
      <c r="U9" s="177"/>
      <c r="V9" s="177"/>
      <c r="W9" s="177"/>
      <c r="X9" s="177"/>
      <c r="Z9" s="179"/>
    </row>
    <row r="10" spans="2:27" ht="14.25" customHeight="1" thickBot="1">
      <c r="C10" s="312"/>
      <c r="D10" s="446"/>
      <c r="E10" s="446"/>
      <c r="F10" s="687">
        <v>2024</v>
      </c>
      <c r="G10" s="688"/>
      <c r="H10" s="688"/>
      <c r="I10" s="688"/>
      <c r="J10" s="689"/>
      <c r="K10" s="687">
        <v>2025</v>
      </c>
      <c r="L10" s="688"/>
      <c r="M10" s="688"/>
      <c r="N10" s="688"/>
      <c r="O10" s="689"/>
      <c r="P10" s="687">
        <v>2026</v>
      </c>
      <c r="Q10" s="688"/>
      <c r="R10" s="688"/>
      <c r="S10" s="688"/>
      <c r="T10" s="689"/>
      <c r="U10" s="687">
        <v>2027</v>
      </c>
      <c r="V10" s="688"/>
      <c r="W10" s="688"/>
      <c r="X10" s="688"/>
      <c r="Y10" s="689"/>
      <c r="Z10" s="690" t="s">
        <v>21</v>
      </c>
      <c r="AA10" s="174"/>
    </row>
    <row r="11" spans="2:27" ht="14.25" customHeight="1" thickBot="1">
      <c r="C11" s="367"/>
      <c r="D11" s="447" t="s">
        <v>22</v>
      </c>
      <c r="E11" s="448" t="s">
        <v>23</v>
      </c>
      <c r="F11" s="449" t="s">
        <v>24</v>
      </c>
      <c r="G11" s="453" t="s">
        <v>28</v>
      </c>
      <c r="H11" s="450" t="s">
        <v>25</v>
      </c>
      <c r="I11" s="450" t="s">
        <v>26</v>
      </c>
      <c r="J11" s="451" t="s">
        <v>27</v>
      </c>
      <c r="K11" s="452" t="s">
        <v>24</v>
      </c>
      <c r="L11" s="453" t="s">
        <v>28</v>
      </c>
      <c r="M11" s="453" t="s">
        <v>25</v>
      </c>
      <c r="N11" s="453" t="s">
        <v>29</v>
      </c>
      <c r="O11" s="454" t="s">
        <v>27</v>
      </c>
      <c r="P11" s="455" t="s">
        <v>24</v>
      </c>
      <c r="Q11" s="453" t="s">
        <v>28</v>
      </c>
      <c r="R11" s="453" t="s">
        <v>25</v>
      </c>
      <c r="S11" s="453" t="s">
        <v>29</v>
      </c>
      <c r="T11" s="454" t="s">
        <v>27</v>
      </c>
      <c r="U11" s="455" t="s">
        <v>24</v>
      </c>
      <c r="V11" s="453" t="s">
        <v>28</v>
      </c>
      <c r="W11" s="453" t="s">
        <v>25</v>
      </c>
      <c r="X11" s="453" t="s">
        <v>29</v>
      </c>
      <c r="Y11" s="454" t="s">
        <v>27</v>
      </c>
      <c r="Z11" s="691"/>
      <c r="AA11" s="184"/>
    </row>
    <row r="12" spans="2:27" s="188" customFormat="1" ht="14.25" customHeight="1">
      <c r="B12"/>
      <c r="C12" s="679" t="s">
        <v>30</v>
      </c>
      <c r="D12" s="456" t="s">
        <v>31</v>
      </c>
      <c r="E12" s="457" t="s">
        <v>32</v>
      </c>
      <c r="F12" s="458"/>
      <c r="G12" s="459"/>
      <c r="H12" s="460">
        <v>12350</v>
      </c>
      <c r="I12" s="460">
        <v>650</v>
      </c>
      <c r="J12" s="460">
        <f>SUM(H12:I12)</f>
        <v>13000</v>
      </c>
      <c r="K12" s="462"/>
      <c r="L12" s="463"/>
      <c r="M12" s="460">
        <v>13775</v>
      </c>
      <c r="N12" s="460">
        <v>725</v>
      </c>
      <c r="O12" s="460">
        <f>SUM(M12:N12)</f>
        <v>14500</v>
      </c>
      <c r="P12" s="464"/>
      <c r="Q12" s="463"/>
      <c r="R12" s="460">
        <v>15200</v>
      </c>
      <c r="S12" s="460">
        <v>800</v>
      </c>
      <c r="T12" s="460">
        <f>SUM(R12:S12)</f>
        <v>16000</v>
      </c>
      <c r="U12" s="464"/>
      <c r="V12" s="463"/>
      <c r="W12" s="460">
        <v>15200</v>
      </c>
      <c r="X12" s="460">
        <v>800</v>
      </c>
      <c r="Y12" s="460">
        <f>SUM(W12:X12)</f>
        <v>16000</v>
      </c>
      <c r="Z12" s="465">
        <f t="shared" ref="Z12:Z21" si="0">SUM(J12,O12,T12,Y12)</f>
        <v>59500</v>
      </c>
    </row>
    <row r="13" spans="2:27" s="188" customFormat="1" ht="14.25" customHeight="1">
      <c r="B13"/>
      <c r="C13" s="680"/>
      <c r="D13" s="466" t="s">
        <v>33</v>
      </c>
      <c r="E13" s="467" t="s">
        <v>34</v>
      </c>
      <c r="F13" s="468"/>
      <c r="G13" s="459"/>
      <c r="H13" s="460">
        <v>12350</v>
      </c>
      <c r="I13" s="460">
        <v>650</v>
      </c>
      <c r="J13" s="460">
        <f t="shared" ref="J13:J33" si="1">SUM(H13:I13)</f>
        <v>13000</v>
      </c>
      <c r="K13" s="469"/>
      <c r="L13" s="459"/>
      <c r="M13" s="460">
        <v>13775</v>
      </c>
      <c r="N13" s="460">
        <v>725</v>
      </c>
      <c r="O13" s="460">
        <f t="shared" ref="O13:O33" si="2">SUM(M13:N13)</f>
        <v>14500</v>
      </c>
      <c r="P13" s="468"/>
      <c r="Q13" s="459"/>
      <c r="R13" s="460">
        <v>15200</v>
      </c>
      <c r="S13" s="460">
        <v>800</v>
      </c>
      <c r="T13" s="460">
        <f t="shared" ref="T13:T33" si="3">SUM(R13:S13)</f>
        <v>16000</v>
      </c>
      <c r="U13" s="468"/>
      <c r="V13" s="459"/>
      <c r="W13" s="460">
        <v>15200</v>
      </c>
      <c r="X13" s="460">
        <v>800</v>
      </c>
      <c r="Y13" s="460">
        <f t="shared" ref="Y13:Y33" si="4">SUM(W13:X13)</f>
        <v>16000</v>
      </c>
      <c r="Z13" s="470">
        <f t="shared" si="0"/>
        <v>59500</v>
      </c>
    </row>
    <row r="14" spans="2:27" s="188" customFormat="1" ht="14.25" customHeight="1">
      <c r="B14"/>
      <c r="C14" s="680"/>
      <c r="D14" s="466" t="s">
        <v>35</v>
      </c>
      <c r="E14" s="467" t="s">
        <v>36</v>
      </c>
      <c r="F14" s="468"/>
      <c r="G14" s="459"/>
      <c r="H14" s="460">
        <v>37050</v>
      </c>
      <c r="I14" s="460">
        <v>1950</v>
      </c>
      <c r="J14" s="460">
        <f t="shared" si="1"/>
        <v>39000</v>
      </c>
      <c r="K14" s="469"/>
      <c r="L14" s="459"/>
      <c r="M14" s="460">
        <v>41325</v>
      </c>
      <c r="N14" s="460">
        <v>2175</v>
      </c>
      <c r="O14" s="460">
        <f t="shared" si="2"/>
        <v>43500</v>
      </c>
      <c r="P14" s="468"/>
      <c r="Q14" s="459"/>
      <c r="R14" s="460">
        <v>45600</v>
      </c>
      <c r="S14" s="460">
        <v>2400</v>
      </c>
      <c r="T14" s="460">
        <f t="shared" si="3"/>
        <v>48000</v>
      </c>
      <c r="U14" s="468"/>
      <c r="V14" s="459"/>
      <c r="W14" s="460">
        <v>45600</v>
      </c>
      <c r="X14" s="460">
        <v>2400</v>
      </c>
      <c r="Y14" s="460">
        <f t="shared" si="4"/>
        <v>48000</v>
      </c>
      <c r="Z14" s="470">
        <f t="shared" si="0"/>
        <v>178500</v>
      </c>
    </row>
    <row r="15" spans="2:27" s="188" customFormat="1" ht="14.25" customHeight="1" thickBot="1">
      <c r="B15"/>
      <c r="C15" s="680"/>
      <c r="D15" s="471" t="s">
        <v>37</v>
      </c>
      <c r="E15" s="472" t="s">
        <v>38</v>
      </c>
      <c r="F15" s="473"/>
      <c r="G15" s="459"/>
      <c r="H15" s="460">
        <v>0</v>
      </c>
      <c r="I15" s="460">
        <v>0</v>
      </c>
      <c r="J15" s="460">
        <f t="shared" si="1"/>
        <v>0</v>
      </c>
      <c r="K15" s="469"/>
      <c r="L15" s="459"/>
      <c r="M15" s="460">
        <v>0</v>
      </c>
      <c r="N15" s="460">
        <v>0</v>
      </c>
      <c r="O15" s="460">
        <f t="shared" si="2"/>
        <v>0</v>
      </c>
      <c r="P15" s="468"/>
      <c r="Q15" s="459"/>
      <c r="R15" s="460">
        <v>0</v>
      </c>
      <c r="S15" s="460">
        <v>0</v>
      </c>
      <c r="T15" s="460">
        <f t="shared" si="3"/>
        <v>0</v>
      </c>
      <c r="U15" s="468"/>
      <c r="V15" s="459"/>
      <c r="W15" s="460">
        <v>0</v>
      </c>
      <c r="X15" s="460">
        <v>0</v>
      </c>
      <c r="Y15" s="460">
        <f t="shared" si="4"/>
        <v>0</v>
      </c>
      <c r="Z15" s="474">
        <f t="shared" si="0"/>
        <v>0</v>
      </c>
    </row>
    <row r="16" spans="2:27" s="195" customFormat="1" ht="14.25" customHeight="1" thickTop="1" thickBot="1">
      <c r="B16"/>
      <c r="C16" s="681"/>
      <c r="D16" s="682" t="s">
        <v>39</v>
      </c>
      <c r="E16" s="682"/>
      <c r="F16" s="475"/>
      <c r="G16" s="476"/>
      <c r="H16" s="476">
        <v>61750</v>
      </c>
      <c r="I16" s="476">
        <v>3250</v>
      </c>
      <c r="J16" s="477">
        <f t="shared" si="1"/>
        <v>65000</v>
      </c>
      <c r="K16" s="478"/>
      <c r="L16" s="476"/>
      <c r="M16" s="476">
        <v>68875</v>
      </c>
      <c r="N16" s="476">
        <v>3625</v>
      </c>
      <c r="O16" s="477">
        <f t="shared" si="2"/>
        <v>72500</v>
      </c>
      <c r="P16" s="479"/>
      <c r="Q16" s="476"/>
      <c r="R16" s="476">
        <v>76000</v>
      </c>
      <c r="S16" s="476">
        <v>4000</v>
      </c>
      <c r="T16" s="477">
        <f t="shared" si="3"/>
        <v>80000</v>
      </c>
      <c r="U16" s="479"/>
      <c r="V16" s="476"/>
      <c r="W16" s="476">
        <v>76000</v>
      </c>
      <c r="X16" s="476">
        <v>4000</v>
      </c>
      <c r="Y16" s="477">
        <f t="shared" si="4"/>
        <v>80000</v>
      </c>
      <c r="Z16" s="480">
        <f t="shared" si="0"/>
        <v>297500</v>
      </c>
    </row>
    <row r="17" spans="2:26" s="188" customFormat="1" ht="14.25" customHeight="1" thickBot="1">
      <c r="B17"/>
      <c r="C17" s="481"/>
      <c r="D17" s="482"/>
      <c r="E17" s="483"/>
      <c r="F17" s="484"/>
      <c r="G17" s="485"/>
      <c r="H17" s="482"/>
      <c r="I17" s="481"/>
      <c r="J17" s="486"/>
      <c r="K17" s="482"/>
      <c r="L17" s="485"/>
      <c r="M17" s="482"/>
      <c r="N17" s="481"/>
      <c r="O17" s="486"/>
      <c r="P17" s="484"/>
      <c r="Q17" s="485"/>
      <c r="R17" s="482"/>
      <c r="S17" s="481"/>
      <c r="T17" s="486"/>
      <c r="U17" s="484"/>
      <c r="V17" s="485"/>
      <c r="W17" s="482"/>
      <c r="X17" s="481"/>
      <c r="Y17" s="486">
        <f t="shared" si="4"/>
        <v>0</v>
      </c>
      <c r="Z17" s="482"/>
    </row>
    <row r="18" spans="2:26" s="188" customFormat="1" ht="14.25" customHeight="1">
      <c r="B18"/>
      <c r="C18" s="683" t="s">
        <v>3</v>
      </c>
      <c r="D18" s="487" t="s">
        <v>41</v>
      </c>
      <c r="E18" s="488" t="s">
        <v>42</v>
      </c>
      <c r="F18" s="464"/>
      <c r="G18" s="489"/>
      <c r="H18" s="489">
        <v>18525</v>
      </c>
      <c r="I18" s="489">
        <v>975</v>
      </c>
      <c r="J18" s="489">
        <f t="shared" si="1"/>
        <v>19500</v>
      </c>
      <c r="K18" s="462"/>
      <c r="L18" s="463"/>
      <c r="M18" s="489">
        <v>20662.5</v>
      </c>
      <c r="N18" s="489">
        <v>1087.5</v>
      </c>
      <c r="O18" s="489">
        <f t="shared" si="2"/>
        <v>21750</v>
      </c>
      <c r="P18" s="464"/>
      <c r="Q18" s="463"/>
      <c r="R18" s="489">
        <v>22800</v>
      </c>
      <c r="S18" s="489">
        <v>1200</v>
      </c>
      <c r="T18" s="489">
        <f t="shared" si="3"/>
        <v>24000</v>
      </c>
      <c r="U18" s="464"/>
      <c r="V18" s="463"/>
      <c r="W18" s="489">
        <v>22800</v>
      </c>
      <c r="X18" s="489">
        <v>1200</v>
      </c>
      <c r="Y18" s="489">
        <f t="shared" si="4"/>
        <v>24000</v>
      </c>
      <c r="Z18" s="465">
        <f t="shared" si="0"/>
        <v>89250</v>
      </c>
    </row>
    <row r="19" spans="2:26" s="188" customFormat="1" ht="14.25" customHeight="1">
      <c r="B19"/>
      <c r="C19" s="680"/>
      <c r="D19" s="491" t="s">
        <v>43</v>
      </c>
      <c r="E19" s="492" t="s">
        <v>44</v>
      </c>
      <c r="F19" s="468"/>
      <c r="G19" s="493"/>
      <c r="H19" s="460">
        <v>18525</v>
      </c>
      <c r="I19" s="460">
        <v>975</v>
      </c>
      <c r="J19" s="460">
        <f t="shared" si="1"/>
        <v>19500</v>
      </c>
      <c r="K19" s="469"/>
      <c r="L19" s="459"/>
      <c r="M19" s="460">
        <v>20662.5</v>
      </c>
      <c r="N19" s="460">
        <v>1087.5</v>
      </c>
      <c r="O19" s="460">
        <f t="shared" si="2"/>
        <v>21750</v>
      </c>
      <c r="P19" s="468"/>
      <c r="Q19" s="459"/>
      <c r="R19" s="460">
        <v>22800</v>
      </c>
      <c r="S19" s="460">
        <v>1200</v>
      </c>
      <c r="T19" s="460">
        <f t="shared" si="3"/>
        <v>24000</v>
      </c>
      <c r="U19" s="468"/>
      <c r="V19" s="459"/>
      <c r="W19" s="460">
        <v>22800</v>
      </c>
      <c r="X19" s="460">
        <v>1200</v>
      </c>
      <c r="Y19" s="460">
        <f t="shared" si="4"/>
        <v>24000</v>
      </c>
      <c r="Z19" s="470">
        <f t="shared" si="0"/>
        <v>89250</v>
      </c>
    </row>
    <row r="20" spans="2:26" s="188" customFormat="1" ht="14.25" customHeight="1" thickBot="1">
      <c r="B20"/>
      <c r="C20" s="680"/>
      <c r="D20" s="494" t="s">
        <v>45</v>
      </c>
      <c r="E20" s="495" t="s">
        <v>46</v>
      </c>
      <c r="F20" s="496"/>
      <c r="G20" s="497"/>
      <c r="H20" s="498">
        <v>0</v>
      </c>
      <c r="I20" s="498">
        <v>0</v>
      </c>
      <c r="J20" s="498">
        <f t="shared" si="1"/>
        <v>0</v>
      </c>
      <c r="K20" s="500"/>
      <c r="L20" s="501"/>
      <c r="M20" s="498">
        <v>0</v>
      </c>
      <c r="N20" s="498">
        <v>0</v>
      </c>
      <c r="O20" s="498">
        <f t="shared" si="2"/>
        <v>0</v>
      </c>
      <c r="P20" s="496"/>
      <c r="Q20" s="501"/>
      <c r="R20" s="498">
        <v>0</v>
      </c>
      <c r="S20" s="498">
        <v>0</v>
      </c>
      <c r="T20" s="498">
        <f t="shared" si="3"/>
        <v>0</v>
      </c>
      <c r="U20" s="496"/>
      <c r="V20" s="501"/>
      <c r="W20" s="498">
        <v>0</v>
      </c>
      <c r="X20" s="498">
        <v>0</v>
      </c>
      <c r="Y20" s="498">
        <f t="shared" si="4"/>
        <v>0</v>
      </c>
      <c r="Z20" s="502">
        <f t="shared" si="0"/>
        <v>0</v>
      </c>
    </row>
    <row r="21" spans="2:26" s="195" customFormat="1" ht="14.25" customHeight="1" thickBot="1">
      <c r="B21"/>
      <c r="C21" s="681"/>
      <c r="D21" s="684" t="s">
        <v>47</v>
      </c>
      <c r="E21" s="685"/>
      <c r="F21" s="503"/>
      <c r="G21" s="504"/>
      <c r="H21" s="504">
        <v>37050</v>
      </c>
      <c r="I21" s="504">
        <v>1950</v>
      </c>
      <c r="J21" s="505">
        <f t="shared" si="1"/>
        <v>39000</v>
      </c>
      <c r="K21" s="506"/>
      <c r="L21" s="504"/>
      <c r="M21" s="504">
        <v>41325</v>
      </c>
      <c r="N21" s="504">
        <v>2175</v>
      </c>
      <c r="O21" s="505">
        <f t="shared" si="2"/>
        <v>43500</v>
      </c>
      <c r="P21" s="503"/>
      <c r="Q21" s="504"/>
      <c r="R21" s="504">
        <v>45600</v>
      </c>
      <c r="S21" s="504">
        <v>2400</v>
      </c>
      <c r="T21" s="505">
        <f t="shared" si="3"/>
        <v>48000</v>
      </c>
      <c r="U21" s="503"/>
      <c r="V21" s="504"/>
      <c r="W21" s="504">
        <v>45600</v>
      </c>
      <c r="X21" s="504">
        <v>2400</v>
      </c>
      <c r="Y21" s="505">
        <f t="shared" si="4"/>
        <v>48000</v>
      </c>
      <c r="Z21" s="507">
        <f t="shared" si="0"/>
        <v>178500</v>
      </c>
    </row>
    <row r="22" spans="2:26" s="188" customFormat="1" ht="14.25" customHeight="1" thickBot="1">
      <c r="B22"/>
      <c r="C22" s="481"/>
      <c r="D22" s="482"/>
      <c r="E22" s="481"/>
      <c r="F22" s="484"/>
      <c r="G22" s="485"/>
      <c r="H22" s="481"/>
      <c r="I22" s="481"/>
      <c r="J22" s="486"/>
      <c r="K22" s="482"/>
      <c r="L22" s="485"/>
      <c r="M22" s="481"/>
      <c r="N22" s="481"/>
      <c r="O22" s="486"/>
      <c r="P22" s="484"/>
      <c r="Q22" s="485"/>
      <c r="R22" s="481"/>
      <c r="S22" s="481"/>
      <c r="T22" s="486"/>
      <c r="U22" s="484"/>
      <c r="V22" s="485"/>
      <c r="W22" s="481"/>
      <c r="X22" s="481"/>
      <c r="Y22" s="486">
        <f t="shared" si="4"/>
        <v>0</v>
      </c>
      <c r="Z22" s="482"/>
    </row>
    <row r="23" spans="2:26" s="188" customFormat="1" ht="19.2" customHeight="1">
      <c r="B23"/>
      <c r="C23" s="692" t="s">
        <v>48</v>
      </c>
      <c r="D23" s="487" t="s">
        <v>49</v>
      </c>
      <c r="E23" s="508" t="s">
        <v>50</v>
      </c>
      <c r="F23" s="464"/>
      <c r="G23" s="463"/>
      <c r="H23" s="489">
        <v>51870</v>
      </c>
      <c r="I23" s="489">
        <v>2730</v>
      </c>
      <c r="J23" s="490">
        <f t="shared" si="1"/>
        <v>54600</v>
      </c>
      <c r="K23" s="464"/>
      <c r="L23" s="463"/>
      <c r="M23" s="489">
        <v>57855</v>
      </c>
      <c r="N23" s="489">
        <v>3045</v>
      </c>
      <c r="O23" s="490">
        <f t="shared" si="2"/>
        <v>60900</v>
      </c>
      <c r="P23" s="464"/>
      <c r="Q23" s="463"/>
      <c r="R23" s="489">
        <v>63840</v>
      </c>
      <c r="S23" s="489">
        <v>3360</v>
      </c>
      <c r="T23" s="490">
        <f t="shared" si="3"/>
        <v>67200</v>
      </c>
      <c r="U23" s="462"/>
      <c r="V23" s="463"/>
      <c r="W23" s="489">
        <v>63840</v>
      </c>
      <c r="X23" s="489">
        <v>3360</v>
      </c>
      <c r="Y23" s="490">
        <f t="shared" si="4"/>
        <v>67200</v>
      </c>
      <c r="Z23" s="465">
        <f t="shared" ref="Z23:Z33" si="5">SUM(J23,O23,T23,Y23)</f>
        <v>249900</v>
      </c>
    </row>
    <row r="24" spans="2:26" s="188" customFormat="1" ht="28.2" customHeight="1">
      <c r="B24"/>
      <c r="C24" s="680"/>
      <c r="D24" s="491" t="s">
        <v>51</v>
      </c>
      <c r="E24" s="509" t="s">
        <v>52</v>
      </c>
      <c r="F24" s="468"/>
      <c r="G24" s="459"/>
      <c r="H24" s="493">
        <v>285285</v>
      </c>
      <c r="I24" s="493">
        <v>15015</v>
      </c>
      <c r="J24" s="510">
        <f t="shared" si="1"/>
        <v>300300</v>
      </c>
      <c r="K24" s="468"/>
      <c r="L24" s="459"/>
      <c r="M24" s="493">
        <v>318202.5</v>
      </c>
      <c r="N24" s="493">
        <v>16747.5</v>
      </c>
      <c r="O24" s="510">
        <f t="shared" si="2"/>
        <v>334950</v>
      </c>
      <c r="P24" s="468"/>
      <c r="Q24" s="459"/>
      <c r="R24" s="493">
        <v>351120.00000000006</v>
      </c>
      <c r="S24" s="493">
        <v>18480.000000000004</v>
      </c>
      <c r="T24" s="510">
        <f t="shared" si="3"/>
        <v>369600.00000000006</v>
      </c>
      <c r="U24" s="469"/>
      <c r="V24" s="459"/>
      <c r="W24" s="493">
        <v>351120.00000000006</v>
      </c>
      <c r="X24" s="493">
        <v>18480.000000000004</v>
      </c>
      <c r="Y24" s="510">
        <f t="shared" si="4"/>
        <v>369600.00000000006</v>
      </c>
      <c r="Z24" s="470">
        <f t="shared" si="5"/>
        <v>1374450</v>
      </c>
    </row>
    <row r="25" spans="2:26" s="188" customFormat="1" ht="34.200000000000003" customHeight="1">
      <c r="B25"/>
      <c r="C25" s="680"/>
      <c r="D25" s="491" t="s">
        <v>53</v>
      </c>
      <c r="E25" s="511" t="s">
        <v>54</v>
      </c>
      <c r="F25" s="468"/>
      <c r="G25" s="459"/>
      <c r="H25" s="493">
        <v>77805</v>
      </c>
      <c r="I25" s="493">
        <v>4095</v>
      </c>
      <c r="J25" s="510">
        <f t="shared" si="1"/>
        <v>81900</v>
      </c>
      <c r="K25" s="468"/>
      <c r="L25" s="459"/>
      <c r="M25" s="493">
        <v>86782.5</v>
      </c>
      <c r="N25" s="493">
        <v>4567.5</v>
      </c>
      <c r="O25" s="510">
        <f t="shared" si="2"/>
        <v>91350</v>
      </c>
      <c r="P25" s="468"/>
      <c r="Q25" s="459"/>
      <c r="R25" s="493">
        <v>95760</v>
      </c>
      <c r="S25" s="493">
        <v>5040</v>
      </c>
      <c r="T25" s="510">
        <f t="shared" si="3"/>
        <v>100800</v>
      </c>
      <c r="U25" s="469"/>
      <c r="V25" s="459"/>
      <c r="W25" s="493">
        <v>95760</v>
      </c>
      <c r="X25" s="493">
        <v>5040</v>
      </c>
      <c r="Y25" s="510">
        <f t="shared" si="4"/>
        <v>100800</v>
      </c>
      <c r="Z25" s="512">
        <f t="shared" si="5"/>
        <v>374850</v>
      </c>
    </row>
    <row r="26" spans="2:26" s="188" customFormat="1" ht="14.25" customHeight="1">
      <c r="B26"/>
      <c r="C26" s="680"/>
      <c r="D26" s="491" t="s">
        <v>55</v>
      </c>
      <c r="E26" s="492" t="s">
        <v>56</v>
      </c>
      <c r="F26" s="468"/>
      <c r="G26" s="459"/>
      <c r="H26" s="493">
        <v>51870</v>
      </c>
      <c r="I26" s="493">
        <v>2730</v>
      </c>
      <c r="J26" s="510">
        <f t="shared" si="1"/>
        <v>54600</v>
      </c>
      <c r="K26" s="468"/>
      <c r="L26" s="459"/>
      <c r="M26" s="493">
        <v>57855</v>
      </c>
      <c r="N26" s="493">
        <v>3045</v>
      </c>
      <c r="O26" s="510">
        <f t="shared" si="2"/>
        <v>60900</v>
      </c>
      <c r="P26" s="468"/>
      <c r="Q26" s="459"/>
      <c r="R26" s="493">
        <v>63840</v>
      </c>
      <c r="S26" s="493">
        <v>3360</v>
      </c>
      <c r="T26" s="510">
        <f t="shared" si="3"/>
        <v>67200</v>
      </c>
      <c r="U26" s="469"/>
      <c r="V26" s="459"/>
      <c r="W26" s="493">
        <v>63840</v>
      </c>
      <c r="X26" s="493">
        <v>3360</v>
      </c>
      <c r="Y26" s="510">
        <f t="shared" si="4"/>
        <v>67200</v>
      </c>
      <c r="Z26" s="512">
        <f t="shared" si="5"/>
        <v>249900</v>
      </c>
    </row>
    <row r="27" spans="2:26" s="188" customFormat="1" ht="14.25" customHeight="1">
      <c r="B27"/>
      <c r="C27" s="680"/>
      <c r="D27" s="491" t="s">
        <v>57</v>
      </c>
      <c r="E27" s="492" t="s">
        <v>58</v>
      </c>
      <c r="F27" s="468"/>
      <c r="G27" s="459"/>
      <c r="H27" s="493">
        <v>25935</v>
      </c>
      <c r="I27" s="493">
        <v>1365</v>
      </c>
      <c r="J27" s="510">
        <f t="shared" si="1"/>
        <v>27300</v>
      </c>
      <c r="K27" s="468"/>
      <c r="L27" s="459"/>
      <c r="M27" s="493">
        <v>28927.5</v>
      </c>
      <c r="N27" s="493">
        <v>1522.5</v>
      </c>
      <c r="O27" s="510">
        <f t="shared" si="2"/>
        <v>30450</v>
      </c>
      <c r="P27" s="468"/>
      <c r="Q27" s="459"/>
      <c r="R27" s="493">
        <v>31920</v>
      </c>
      <c r="S27" s="493">
        <v>1680</v>
      </c>
      <c r="T27" s="510">
        <f t="shared" si="3"/>
        <v>33600</v>
      </c>
      <c r="U27" s="469"/>
      <c r="V27" s="459"/>
      <c r="W27" s="493">
        <v>31920</v>
      </c>
      <c r="X27" s="493">
        <v>1680</v>
      </c>
      <c r="Y27" s="510">
        <f t="shared" si="4"/>
        <v>33600</v>
      </c>
      <c r="Z27" s="512">
        <f t="shared" si="5"/>
        <v>124950</v>
      </c>
    </row>
    <row r="28" spans="2:26" s="188" customFormat="1" ht="14.25" customHeight="1">
      <c r="B28"/>
      <c r="C28" s="680"/>
      <c r="D28" s="491" t="s">
        <v>59</v>
      </c>
      <c r="E28" s="511" t="s">
        <v>60</v>
      </c>
      <c r="F28" s="468"/>
      <c r="G28" s="459"/>
      <c r="H28" s="493">
        <v>25935</v>
      </c>
      <c r="I28" s="493">
        <v>1365</v>
      </c>
      <c r="J28" s="510">
        <f t="shared" si="1"/>
        <v>27300</v>
      </c>
      <c r="K28" s="468"/>
      <c r="L28" s="459"/>
      <c r="M28" s="493">
        <v>28927.5</v>
      </c>
      <c r="N28" s="493">
        <v>1522.5</v>
      </c>
      <c r="O28" s="510">
        <f t="shared" si="2"/>
        <v>30450</v>
      </c>
      <c r="P28" s="468"/>
      <c r="Q28" s="459"/>
      <c r="R28" s="493">
        <v>31920</v>
      </c>
      <c r="S28" s="493">
        <v>1680</v>
      </c>
      <c r="T28" s="510">
        <f t="shared" si="3"/>
        <v>33600</v>
      </c>
      <c r="U28" s="469"/>
      <c r="V28" s="459"/>
      <c r="W28" s="493">
        <v>31920</v>
      </c>
      <c r="X28" s="493">
        <v>1680</v>
      </c>
      <c r="Y28" s="510">
        <f t="shared" si="4"/>
        <v>33600</v>
      </c>
      <c r="Z28" s="470">
        <f t="shared" si="5"/>
        <v>124950</v>
      </c>
    </row>
    <row r="29" spans="2:26" s="188" customFormat="1" ht="14.25" customHeight="1">
      <c r="B29"/>
      <c r="C29" s="680"/>
      <c r="D29" s="491" t="s">
        <v>61</v>
      </c>
      <c r="E29" s="511" t="s">
        <v>62</v>
      </c>
      <c r="F29" s="468"/>
      <c r="G29" s="459"/>
      <c r="H29" s="493">
        <v>0</v>
      </c>
      <c r="I29" s="493">
        <v>0</v>
      </c>
      <c r="J29" s="510">
        <f t="shared" si="1"/>
        <v>0</v>
      </c>
      <c r="K29" s="468"/>
      <c r="L29" s="459"/>
      <c r="M29" s="493">
        <v>0</v>
      </c>
      <c r="N29" s="493">
        <v>0</v>
      </c>
      <c r="O29" s="510">
        <f t="shared" si="2"/>
        <v>0</v>
      </c>
      <c r="P29" s="468"/>
      <c r="Q29" s="459"/>
      <c r="R29" s="493">
        <v>0</v>
      </c>
      <c r="S29" s="493">
        <v>0</v>
      </c>
      <c r="T29" s="510">
        <f t="shared" si="3"/>
        <v>0</v>
      </c>
      <c r="U29" s="469"/>
      <c r="V29" s="459"/>
      <c r="W29" s="493">
        <v>0</v>
      </c>
      <c r="X29" s="493">
        <v>0</v>
      </c>
      <c r="Y29" s="510">
        <f t="shared" si="4"/>
        <v>0</v>
      </c>
      <c r="Z29" s="512">
        <f t="shared" si="5"/>
        <v>0</v>
      </c>
    </row>
    <row r="30" spans="2:26" s="188" customFormat="1" ht="14.25" customHeight="1">
      <c r="B30"/>
      <c r="C30" s="680"/>
      <c r="D30" s="491" t="s">
        <v>63</v>
      </c>
      <c r="E30" s="492" t="s">
        <v>64</v>
      </c>
      <c r="F30" s="468"/>
      <c r="G30" s="459"/>
      <c r="H30" s="493">
        <v>0</v>
      </c>
      <c r="I30" s="493">
        <v>0</v>
      </c>
      <c r="J30" s="510">
        <f t="shared" si="1"/>
        <v>0</v>
      </c>
      <c r="K30" s="468"/>
      <c r="L30" s="459"/>
      <c r="M30" s="493">
        <v>0</v>
      </c>
      <c r="N30" s="493">
        <v>0</v>
      </c>
      <c r="O30" s="510">
        <f t="shared" si="2"/>
        <v>0</v>
      </c>
      <c r="P30" s="468"/>
      <c r="Q30" s="459"/>
      <c r="R30" s="493">
        <v>0</v>
      </c>
      <c r="S30" s="493">
        <v>0</v>
      </c>
      <c r="T30" s="510">
        <f t="shared" si="3"/>
        <v>0</v>
      </c>
      <c r="U30" s="469"/>
      <c r="V30" s="459"/>
      <c r="W30" s="493">
        <v>0</v>
      </c>
      <c r="X30" s="493">
        <v>0</v>
      </c>
      <c r="Y30" s="510">
        <f t="shared" si="4"/>
        <v>0</v>
      </c>
      <c r="Z30" s="512">
        <f t="shared" si="5"/>
        <v>0</v>
      </c>
    </row>
    <row r="31" spans="2:26" s="188" customFormat="1" ht="14.25" customHeight="1">
      <c r="B31"/>
      <c r="C31" s="680"/>
      <c r="D31" s="491" t="s">
        <v>65</v>
      </c>
      <c r="E31" s="492" t="s">
        <v>66</v>
      </c>
      <c r="F31" s="468"/>
      <c r="G31" s="459"/>
      <c r="H31" s="493">
        <v>0</v>
      </c>
      <c r="I31" s="493">
        <v>0</v>
      </c>
      <c r="J31" s="510">
        <f t="shared" si="1"/>
        <v>0</v>
      </c>
      <c r="K31" s="468"/>
      <c r="L31" s="459"/>
      <c r="M31" s="493">
        <v>0</v>
      </c>
      <c r="N31" s="493">
        <v>0</v>
      </c>
      <c r="O31" s="510">
        <f t="shared" si="2"/>
        <v>0</v>
      </c>
      <c r="P31" s="468"/>
      <c r="Q31" s="459"/>
      <c r="R31" s="493">
        <v>0</v>
      </c>
      <c r="S31" s="493">
        <v>0</v>
      </c>
      <c r="T31" s="510">
        <f t="shared" si="3"/>
        <v>0</v>
      </c>
      <c r="U31" s="469"/>
      <c r="V31" s="459"/>
      <c r="W31" s="493">
        <v>0</v>
      </c>
      <c r="X31" s="493">
        <v>0</v>
      </c>
      <c r="Y31" s="510">
        <f t="shared" si="4"/>
        <v>0</v>
      </c>
      <c r="Z31" s="512">
        <f t="shared" si="5"/>
        <v>0</v>
      </c>
    </row>
    <row r="32" spans="2:26" s="188" customFormat="1" ht="33" customHeight="1" thickBot="1">
      <c r="B32"/>
      <c r="C32" s="680"/>
      <c r="D32" s="494" t="s">
        <v>67</v>
      </c>
      <c r="E32" s="513" t="s">
        <v>145</v>
      </c>
      <c r="F32" s="496"/>
      <c r="G32" s="501"/>
      <c r="H32" s="497">
        <v>0</v>
      </c>
      <c r="I32" s="497">
        <v>0</v>
      </c>
      <c r="J32" s="514">
        <f t="shared" si="1"/>
        <v>0</v>
      </c>
      <c r="K32" s="496"/>
      <c r="L32" s="501"/>
      <c r="M32" s="497">
        <v>0</v>
      </c>
      <c r="N32" s="497">
        <v>0</v>
      </c>
      <c r="O32" s="514">
        <f t="shared" si="2"/>
        <v>0</v>
      </c>
      <c r="P32" s="496"/>
      <c r="Q32" s="501"/>
      <c r="R32" s="497">
        <v>0</v>
      </c>
      <c r="S32" s="497">
        <v>0</v>
      </c>
      <c r="T32" s="514">
        <f t="shared" si="3"/>
        <v>0</v>
      </c>
      <c r="U32" s="500"/>
      <c r="V32" s="501"/>
      <c r="W32" s="497">
        <v>0</v>
      </c>
      <c r="X32" s="497">
        <v>0</v>
      </c>
      <c r="Y32" s="514">
        <f t="shared" si="4"/>
        <v>0</v>
      </c>
      <c r="Z32" s="515">
        <f t="shared" si="5"/>
        <v>0</v>
      </c>
    </row>
    <row r="33" spans="2:26" s="195" customFormat="1" ht="14.25" customHeight="1" thickBot="1">
      <c r="B33"/>
      <c r="C33" s="681"/>
      <c r="D33" s="693" t="s">
        <v>68</v>
      </c>
      <c r="E33" s="694"/>
      <c r="F33" s="503"/>
      <c r="G33" s="516"/>
      <c r="H33" s="504">
        <v>518700</v>
      </c>
      <c r="I33" s="504">
        <v>27300</v>
      </c>
      <c r="J33" s="505">
        <f t="shared" si="1"/>
        <v>546000</v>
      </c>
      <c r="K33" s="506"/>
      <c r="L33" s="516"/>
      <c r="M33" s="504">
        <v>578550</v>
      </c>
      <c r="N33" s="504">
        <v>30450</v>
      </c>
      <c r="O33" s="505">
        <f t="shared" si="2"/>
        <v>609000</v>
      </c>
      <c r="P33" s="503"/>
      <c r="Q33" s="504"/>
      <c r="R33" s="504">
        <v>638400</v>
      </c>
      <c r="S33" s="504">
        <v>33600</v>
      </c>
      <c r="T33" s="505">
        <f t="shared" si="3"/>
        <v>672000</v>
      </c>
      <c r="U33" s="503"/>
      <c r="V33" s="516"/>
      <c r="W33" s="504">
        <v>638400</v>
      </c>
      <c r="X33" s="504">
        <v>33600</v>
      </c>
      <c r="Y33" s="505">
        <f t="shared" si="4"/>
        <v>672000</v>
      </c>
      <c r="Z33" s="517">
        <f t="shared" si="5"/>
        <v>2499000</v>
      </c>
    </row>
    <row r="34" spans="2:26" s="188" customFormat="1" ht="14.25" customHeight="1" thickBot="1">
      <c r="B34"/>
      <c r="C34" s="481"/>
      <c r="D34" s="482"/>
      <c r="E34" s="481"/>
      <c r="F34" s="484"/>
      <c r="G34" s="481"/>
      <c r="H34" s="481"/>
      <c r="I34" s="518"/>
      <c r="J34" s="481"/>
      <c r="K34" s="482"/>
      <c r="L34" s="482"/>
      <c r="M34" s="482"/>
      <c r="N34" s="518"/>
      <c r="O34" s="481"/>
      <c r="P34" s="481"/>
      <c r="Q34" s="481"/>
      <c r="R34" s="481"/>
      <c r="S34" s="518"/>
      <c r="T34" s="505"/>
      <c r="U34" s="481"/>
      <c r="V34" s="481"/>
      <c r="W34" s="481"/>
      <c r="X34" s="518"/>
      <c r="Y34" s="481"/>
      <c r="Z34" s="482"/>
    </row>
    <row r="35" spans="2:26" s="188" customFormat="1" ht="14.25" customHeight="1">
      <c r="B35"/>
      <c r="C35" s="676" t="s">
        <v>69</v>
      </c>
      <c r="D35" s="519" t="s">
        <v>70</v>
      </c>
      <c r="E35" s="520" t="s">
        <v>71</v>
      </c>
      <c r="F35" s="665" t="s">
        <v>40</v>
      </c>
      <c r="G35" s="670"/>
      <c r="H35" s="670"/>
      <c r="I35" s="489">
        <v>0</v>
      </c>
      <c r="J35" s="490">
        <f>SUM(H35:I35)</f>
        <v>0</v>
      </c>
      <c r="K35" s="665" t="s">
        <v>40</v>
      </c>
      <c r="L35" s="666"/>
      <c r="M35" s="666"/>
      <c r="N35" s="489">
        <v>0</v>
      </c>
      <c r="O35" s="521">
        <v>0</v>
      </c>
      <c r="P35" s="665" t="s">
        <v>40</v>
      </c>
      <c r="Q35" s="670"/>
      <c r="R35" s="670"/>
      <c r="S35" s="489">
        <v>0</v>
      </c>
      <c r="T35" s="521">
        <v>0</v>
      </c>
      <c r="U35" s="674" t="s">
        <v>40</v>
      </c>
      <c r="V35" s="670"/>
      <c r="W35" s="670"/>
      <c r="X35" s="489">
        <v>0</v>
      </c>
      <c r="Y35" s="522">
        <v>0</v>
      </c>
      <c r="Z35" s="523">
        <f>SUM(J35,O35,T35,Y35)</f>
        <v>0</v>
      </c>
    </row>
    <row r="36" spans="2:26" s="188" customFormat="1" ht="14.25" customHeight="1">
      <c r="B36"/>
      <c r="C36" s="677"/>
      <c r="D36" s="524" t="s">
        <v>72</v>
      </c>
      <c r="E36" s="525" t="s">
        <v>73</v>
      </c>
      <c r="F36" s="671"/>
      <c r="G36" s="672"/>
      <c r="H36" s="673"/>
      <c r="I36" s="493">
        <v>0</v>
      </c>
      <c r="J36" s="510">
        <v>0</v>
      </c>
      <c r="K36" s="667"/>
      <c r="L36" s="668"/>
      <c r="M36" s="669"/>
      <c r="N36" s="493">
        <v>0</v>
      </c>
      <c r="O36" s="526">
        <v>0</v>
      </c>
      <c r="P36" s="671"/>
      <c r="Q36" s="672"/>
      <c r="R36" s="673"/>
      <c r="S36" s="493">
        <v>0</v>
      </c>
      <c r="T36" s="526">
        <v>0</v>
      </c>
      <c r="U36" s="675"/>
      <c r="V36" s="672"/>
      <c r="W36" s="673"/>
      <c r="X36" s="493">
        <v>0</v>
      </c>
      <c r="Y36" s="527">
        <v>0</v>
      </c>
      <c r="Z36" s="528">
        <f>SUM(J36,O36,T36,Y36)</f>
        <v>0</v>
      </c>
    </row>
    <row r="37" spans="2:26" s="188" customFormat="1" ht="14.25" customHeight="1" thickBot="1">
      <c r="B37"/>
      <c r="C37" s="677"/>
      <c r="D37" s="529" t="s">
        <v>74</v>
      </c>
      <c r="E37" s="530" t="s">
        <v>75</v>
      </c>
      <c r="F37" s="671"/>
      <c r="G37" s="673"/>
      <c r="H37" s="673"/>
      <c r="I37" s="493">
        <v>0</v>
      </c>
      <c r="J37" s="510">
        <f>SUM(H37:I37)</f>
        <v>0</v>
      </c>
      <c r="K37" s="667"/>
      <c r="L37" s="669"/>
      <c r="M37" s="669"/>
      <c r="N37" s="493">
        <v>0</v>
      </c>
      <c r="O37" s="526">
        <v>0</v>
      </c>
      <c r="P37" s="671"/>
      <c r="Q37" s="673"/>
      <c r="R37" s="673"/>
      <c r="S37" s="493">
        <v>0</v>
      </c>
      <c r="T37" s="526">
        <v>0</v>
      </c>
      <c r="U37" s="675"/>
      <c r="V37" s="673"/>
      <c r="W37" s="673"/>
      <c r="X37" s="493">
        <v>0</v>
      </c>
      <c r="Y37" s="527">
        <v>0</v>
      </c>
      <c r="Z37" s="531">
        <f>SUM(J37,O37,T37,Y37)</f>
        <v>0</v>
      </c>
    </row>
    <row r="38" spans="2:26" s="188" customFormat="1" ht="14.25" customHeight="1" thickBot="1">
      <c r="B38"/>
      <c r="C38" s="678"/>
      <c r="D38" s="684" t="s">
        <v>76</v>
      </c>
      <c r="E38" s="686"/>
      <c r="F38" s="496">
        <f>SUM(F35:F37)</f>
        <v>0</v>
      </c>
      <c r="G38" s="532" t="s">
        <v>40</v>
      </c>
      <c r="H38" s="497">
        <f>SUM(H35:H37)</f>
        <v>0</v>
      </c>
      <c r="I38" s="497">
        <f>SUM(I35:I37)</f>
        <v>0</v>
      </c>
      <c r="J38" s="514">
        <f>SUM(J35:J37)</f>
        <v>0</v>
      </c>
      <c r="K38" s="496">
        <f>SUM(K35:K37)</f>
        <v>0</v>
      </c>
      <c r="L38" s="532" t="s">
        <v>40</v>
      </c>
      <c r="M38" s="497">
        <f>SUM(M35:M37)</f>
        <v>0</v>
      </c>
      <c r="N38" s="497">
        <f>SUM(N35:N37)</f>
        <v>0</v>
      </c>
      <c r="O38" s="514">
        <f>SUM(O35:O37)</f>
        <v>0</v>
      </c>
      <c r="P38" s="496">
        <f>SUM(P35:P37)</f>
        <v>0</v>
      </c>
      <c r="Q38" s="532" t="s">
        <v>40</v>
      </c>
      <c r="R38" s="497">
        <f>SUM(R35:R37)</f>
        <v>0</v>
      </c>
      <c r="S38" s="497">
        <f>SUM(S35:S37)</f>
        <v>0</v>
      </c>
      <c r="T38" s="514">
        <f>SUM(T35:T37)</f>
        <v>0</v>
      </c>
      <c r="U38" s="500">
        <f>SUM(U35:U37)</f>
        <v>0</v>
      </c>
      <c r="V38" s="532" t="s">
        <v>40</v>
      </c>
      <c r="W38" s="497">
        <f>SUM(W35:W37)</f>
        <v>0</v>
      </c>
      <c r="X38" s="497">
        <f>SUM(X35:X37)</f>
        <v>0</v>
      </c>
      <c r="Y38" s="533">
        <f>SUM(Y35:Y37)</f>
        <v>0</v>
      </c>
      <c r="Z38" s="534">
        <f>SUM(J38,O38,T38,Y38)</f>
        <v>0</v>
      </c>
    </row>
    <row r="39" spans="2:26" ht="14.25" customHeight="1">
      <c r="B39"/>
      <c r="C39" s="351"/>
      <c r="D39" s="535"/>
      <c r="E39" s="536"/>
      <c r="F39" s="537"/>
      <c r="G39" s="538"/>
      <c r="H39" s="446"/>
      <c r="I39" s="446"/>
      <c r="J39" s="446"/>
      <c r="K39" s="537"/>
      <c r="L39" s="538"/>
      <c r="M39" s="446"/>
      <c r="N39" s="446"/>
      <c r="O39" s="446"/>
      <c r="P39" s="537"/>
      <c r="Q39" s="538"/>
      <c r="R39" s="446"/>
      <c r="S39" s="446"/>
      <c r="T39" s="446"/>
      <c r="U39" s="537"/>
      <c r="V39" s="538"/>
      <c r="W39" s="446"/>
      <c r="X39" s="446"/>
      <c r="Y39" s="446"/>
      <c r="Z39" s="535"/>
    </row>
    <row r="40" spans="2:26" s="176" customFormat="1" ht="14.25" customHeight="1">
      <c r="B40"/>
      <c r="C40" s="536"/>
      <c r="D40" s="539"/>
      <c r="E40"/>
      <c r="F40"/>
      <c r="G40"/>
      <c r="H40"/>
      <c r="I40"/>
      <c r="J40"/>
      <c r="K40"/>
      <c r="L40"/>
      <c r="M40"/>
      <c r="N40"/>
      <c r="O40"/>
      <c r="P40"/>
      <c r="Q40"/>
      <c r="R40"/>
      <c r="S40"/>
      <c r="T40"/>
      <c r="U40"/>
      <c r="V40"/>
      <c r="W40"/>
      <c r="X40"/>
      <c r="Y40"/>
      <c r="Z40"/>
    </row>
    <row r="41" spans="2:26" ht="14.25" customHeight="1">
      <c r="C41" s="357"/>
      <c r="D41" s="535"/>
      <c r="E41" s="536"/>
      <c r="F41" s="357"/>
      <c r="G41" s="357"/>
      <c r="H41" s="357"/>
      <c r="I41" s="357"/>
      <c r="J41" s="357"/>
      <c r="K41" s="535"/>
      <c r="L41" s="535"/>
      <c r="M41" s="535"/>
      <c r="N41" s="535"/>
      <c r="O41" s="535"/>
      <c r="P41" s="357"/>
      <c r="Q41" s="357"/>
      <c r="R41" s="357"/>
      <c r="S41" s="357"/>
      <c r="T41" s="357"/>
      <c r="U41" s="357"/>
      <c r="V41" s="357"/>
      <c r="W41" s="357"/>
      <c r="X41" s="357"/>
      <c r="Y41" s="357"/>
      <c r="Z41" s="535"/>
    </row>
    <row r="42" spans="2:26" ht="14.25" customHeight="1" thickBot="1">
      <c r="C42" s="357"/>
      <c r="D42" s="535"/>
      <c r="E42" s="536"/>
      <c r="F42" s="357"/>
      <c r="G42" s="357"/>
      <c r="H42" s="357"/>
      <c r="I42" s="357"/>
      <c r="J42" s="357"/>
      <c r="K42" s="535"/>
      <c r="L42" s="535"/>
      <c r="M42" s="535"/>
      <c r="N42" s="535"/>
      <c r="O42" s="535"/>
      <c r="P42" s="535"/>
      <c r="Q42" s="535"/>
      <c r="R42" s="535"/>
      <c r="S42" s="535"/>
      <c r="T42" s="535"/>
      <c r="U42" s="535"/>
      <c r="V42" s="535"/>
      <c r="W42" s="535"/>
      <c r="X42" s="535"/>
      <c r="Y42" s="535"/>
      <c r="Z42" s="535"/>
    </row>
    <row r="43" spans="2:26" ht="14.25" customHeight="1" thickBot="1">
      <c r="C43" s="357"/>
      <c r="D43" s="535"/>
      <c r="E43" s="536"/>
      <c r="F43" s="663" t="s">
        <v>0</v>
      </c>
      <c r="G43" s="664"/>
      <c r="H43" s="285"/>
      <c r="I43" s="285"/>
      <c r="J43" s="285"/>
      <c r="K43" s="285"/>
      <c r="L43" s="535"/>
      <c r="M43" s="535"/>
      <c r="N43" s="535"/>
      <c r="O43" s="535"/>
      <c r="P43" s="535"/>
      <c r="Q43" s="535"/>
      <c r="R43" s="535"/>
      <c r="S43" s="535"/>
      <c r="T43" s="535"/>
      <c r="U43" s="535"/>
      <c r="V43" s="535"/>
      <c r="W43" s="535"/>
      <c r="X43" s="535"/>
      <c r="Y43" s="535"/>
      <c r="Z43" s="535"/>
    </row>
    <row r="44" spans="2:26" ht="14.25" customHeight="1">
      <c r="C44" s="357"/>
      <c r="D44" s="535"/>
      <c r="E44" s="541" t="s">
        <v>77</v>
      </c>
      <c r="F44" s="542" t="s">
        <v>78</v>
      </c>
      <c r="G44" s="543" t="s">
        <v>79</v>
      </c>
      <c r="H44" s="285"/>
      <c r="I44" s="285"/>
      <c r="J44" s="285"/>
      <c r="K44" s="285"/>
      <c r="L44" s="535"/>
      <c r="M44" s="535"/>
      <c r="N44" s="535"/>
      <c r="O44" s="535"/>
      <c r="P44" s="535"/>
      <c r="Q44" s="535"/>
      <c r="R44" s="535"/>
      <c r="S44" s="535"/>
      <c r="T44" s="535"/>
      <c r="U44" s="535"/>
      <c r="V44" s="535"/>
      <c r="W44" s="535"/>
      <c r="X44" s="535"/>
      <c r="Y44" s="535"/>
      <c r="Z44" s="535"/>
    </row>
    <row r="45" spans="2:26" ht="14.25" customHeight="1">
      <c r="C45" s="357"/>
      <c r="D45" s="535"/>
      <c r="E45" s="544" t="s">
        <v>30</v>
      </c>
      <c r="F45" s="545">
        <f>J16+O16+T16+Y16</f>
        <v>297500</v>
      </c>
      <c r="G45" s="546">
        <f>F45/F49</f>
        <v>0.1</v>
      </c>
      <c r="H45" s="285"/>
      <c r="I45" s="285"/>
      <c r="J45" s="285"/>
      <c r="K45" s="285"/>
      <c r="L45" s="535"/>
      <c r="M45" s="535"/>
      <c r="N45" s="535"/>
      <c r="O45" s="535"/>
      <c r="P45" s="535"/>
      <c r="Q45" s="535"/>
      <c r="R45" s="535"/>
      <c r="S45" s="535"/>
      <c r="T45" s="535"/>
      <c r="U45" s="535"/>
      <c r="V45" s="535"/>
      <c r="W45" s="535"/>
      <c r="X45" s="535"/>
      <c r="Y45" s="535"/>
      <c r="Z45" s="535"/>
    </row>
    <row r="46" spans="2:26" ht="14.25" customHeight="1">
      <c r="C46" s="357"/>
      <c r="D46" s="535"/>
      <c r="E46" s="544" t="s">
        <v>3</v>
      </c>
      <c r="F46" s="545">
        <f>J21+O21+T21+Y21</f>
        <v>178500</v>
      </c>
      <c r="G46" s="546">
        <f>F46/F49</f>
        <v>0.06</v>
      </c>
      <c r="H46" s="285"/>
      <c r="I46" s="285"/>
      <c r="J46" s="285"/>
      <c r="K46" s="285"/>
      <c r="L46" s="535"/>
      <c r="M46" s="535"/>
      <c r="N46" s="535"/>
      <c r="O46" s="535"/>
      <c r="P46" s="535"/>
      <c r="Q46" s="535"/>
      <c r="R46" s="535"/>
      <c r="S46" s="535"/>
      <c r="T46" s="535"/>
      <c r="U46" s="535"/>
      <c r="V46" s="535"/>
      <c r="W46" s="535"/>
      <c r="X46" s="535"/>
      <c r="Y46" s="535"/>
      <c r="Z46" s="535"/>
    </row>
    <row r="47" spans="2:26" s="188" customFormat="1" ht="14.4">
      <c r="C47" s="481"/>
      <c r="D47" s="482"/>
      <c r="E47" s="544" t="s">
        <v>8</v>
      </c>
      <c r="F47" s="547">
        <f>J33+O33+T33+Y33</f>
        <v>2499000</v>
      </c>
      <c r="G47" s="548">
        <f>F47/F49</f>
        <v>0.84</v>
      </c>
      <c r="H47" s="285"/>
      <c r="I47" s="285"/>
      <c r="J47" s="285"/>
      <c r="K47" s="285"/>
      <c r="L47" s="482"/>
      <c r="M47" s="535"/>
      <c r="N47" s="535"/>
      <c r="O47" s="535"/>
      <c r="P47" s="535"/>
      <c r="Q47" s="535"/>
      <c r="R47" s="535"/>
      <c r="S47" s="535"/>
      <c r="T47" s="535"/>
      <c r="U47" s="535"/>
      <c r="V47" s="535"/>
      <c r="W47" s="535"/>
      <c r="X47" s="535"/>
      <c r="Y47" s="535"/>
      <c r="Z47" s="482"/>
    </row>
    <row r="48" spans="2:26" ht="14.25" customHeight="1" thickBot="1">
      <c r="C48" s="357"/>
      <c r="D48" s="535"/>
      <c r="E48" s="549" t="s">
        <v>80</v>
      </c>
      <c r="F48" s="550">
        <f>J38+O38+T38+Y38</f>
        <v>0</v>
      </c>
      <c r="G48" s="551">
        <f>F48/F49</f>
        <v>0</v>
      </c>
      <c r="H48" s="285"/>
      <c r="I48" s="285"/>
      <c r="J48" s="285"/>
      <c r="K48" s="285"/>
      <c r="L48" s="535"/>
      <c r="M48" s="535"/>
      <c r="N48" s="535"/>
      <c r="O48" s="535"/>
      <c r="P48" s="535"/>
      <c r="Q48" s="535"/>
      <c r="R48" s="535"/>
      <c r="S48" s="535"/>
      <c r="T48" s="535"/>
      <c r="U48" s="535"/>
      <c r="V48" s="535"/>
      <c r="W48" s="535"/>
      <c r="X48" s="535"/>
      <c r="Y48" s="535"/>
      <c r="Z48" s="535"/>
    </row>
    <row r="49" spans="2:26" ht="14.25" customHeight="1" thickBot="1">
      <c r="C49" s="357"/>
      <c r="D49" s="535"/>
      <c r="E49" s="540" t="s">
        <v>81</v>
      </c>
      <c r="F49" s="552">
        <f>SUM(F45:F48)</f>
        <v>2975000</v>
      </c>
      <c r="G49" s="553">
        <f>SUM(G45:G48)</f>
        <v>1</v>
      </c>
      <c r="H49" s="285"/>
      <c r="I49" s="285"/>
      <c r="J49" s="285"/>
      <c r="K49" s="285"/>
      <c r="L49" s="535"/>
      <c r="M49" s="535"/>
      <c r="N49" s="535"/>
      <c r="O49" s="535"/>
      <c r="P49" s="535"/>
      <c r="Q49" s="535"/>
      <c r="R49" s="535"/>
      <c r="S49" s="535"/>
      <c r="T49" s="535"/>
      <c r="U49" s="535"/>
      <c r="V49" s="535"/>
      <c r="W49" s="535"/>
      <c r="X49" s="535"/>
      <c r="Y49" s="535"/>
      <c r="Z49" s="535"/>
    </row>
    <row r="50" spans="2:26" ht="14.25" customHeight="1">
      <c r="C50" s="357"/>
      <c r="D50" s="535"/>
      <c r="E50" s="357"/>
      <c r="F50" s="357"/>
      <c r="G50" s="357"/>
      <c r="H50" s="285"/>
      <c r="I50" s="285"/>
      <c r="J50" s="285"/>
      <c r="K50" s="285"/>
      <c r="L50" s="535"/>
      <c r="M50" s="535"/>
      <c r="N50" s="535"/>
      <c r="O50" s="535"/>
      <c r="P50" s="535"/>
      <c r="Q50" s="535"/>
      <c r="R50" s="535"/>
      <c r="S50" s="535"/>
      <c r="T50" s="535"/>
      <c r="U50" s="535"/>
      <c r="V50" s="535"/>
      <c r="W50" s="535"/>
      <c r="X50" s="535"/>
      <c r="Y50" s="535"/>
      <c r="Z50" s="535"/>
    </row>
    <row r="51" spans="2:26" ht="14.25" customHeight="1">
      <c r="C51" s="357"/>
      <c r="D51" s="535"/>
      <c r="E51" s="357"/>
      <c r="F51" s="285"/>
      <c r="G51" s="357"/>
      <c r="H51" s="285"/>
      <c r="I51" s="285"/>
      <c r="J51" s="285"/>
      <c r="K51" s="285"/>
      <c r="L51" s="535"/>
      <c r="M51" s="535"/>
      <c r="N51" s="535"/>
      <c r="O51" s="535"/>
      <c r="P51" s="535"/>
      <c r="Q51" s="535"/>
      <c r="R51" s="535"/>
      <c r="S51" s="535"/>
      <c r="T51" s="535"/>
      <c r="U51" s="535"/>
      <c r="V51" s="535"/>
      <c r="W51" s="535"/>
      <c r="X51" s="535"/>
      <c r="Y51" s="535"/>
      <c r="Z51" s="535"/>
    </row>
    <row r="52" spans="2:26" ht="14.25" customHeight="1">
      <c r="B52"/>
      <c r="D52" s="176"/>
      <c r="E52" s="174"/>
      <c r="F52"/>
      <c r="H52"/>
      <c r="I52"/>
      <c r="J52"/>
      <c r="K52"/>
    </row>
    <row r="53" spans="2:26" ht="14.25" customHeight="1">
      <c r="B53" s="217"/>
      <c r="C53"/>
      <c r="D53"/>
      <c r="E53"/>
      <c r="F53"/>
      <c r="H53"/>
      <c r="I53"/>
      <c r="J53"/>
      <c r="K53"/>
    </row>
    <row r="54" spans="2:26" ht="14.25" customHeight="1">
      <c r="B54" s="217"/>
      <c r="C54"/>
      <c r="D54"/>
      <c r="E54"/>
      <c r="K54" s="171"/>
    </row>
    <row r="55" spans="2:26" ht="14.25" customHeight="1">
      <c r="C55" s="699"/>
      <c r="D55" s="699"/>
      <c r="E55" s="699"/>
    </row>
    <row r="56" spans="2:26" ht="14.25" customHeight="1">
      <c r="C56" s="699"/>
      <c r="D56" s="699"/>
      <c r="E56" s="699"/>
    </row>
    <row r="57" spans="2:26" ht="14.25" customHeight="1"/>
    <row r="58" spans="2:26" ht="14.25" customHeight="1"/>
    <row r="59" spans="2:26" ht="14.25" customHeight="1"/>
    <row r="60" spans="2:26" ht="14.25" customHeight="1"/>
    <row r="61" spans="2:26" ht="14.25" customHeight="1"/>
    <row r="62" spans="2:26" ht="14.25" customHeight="1"/>
    <row r="63" spans="2:26" ht="14.25" customHeight="1"/>
    <row r="64" spans="2:2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sheetData>
  <mergeCells count="22">
    <mergeCell ref="F4:G4"/>
    <mergeCell ref="F5:G5"/>
    <mergeCell ref="F6:G6"/>
    <mergeCell ref="F10:J10"/>
    <mergeCell ref="K10:O10"/>
    <mergeCell ref="P10:T10"/>
    <mergeCell ref="U10:Y10"/>
    <mergeCell ref="Z10:Z11"/>
    <mergeCell ref="K35:M37"/>
    <mergeCell ref="D38:E38"/>
    <mergeCell ref="P35:R37"/>
    <mergeCell ref="U35:W37"/>
    <mergeCell ref="C12:C16"/>
    <mergeCell ref="D16:E16"/>
    <mergeCell ref="C18:C21"/>
    <mergeCell ref="D21:E21"/>
    <mergeCell ref="C55:E56"/>
    <mergeCell ref="F43:G43"/>
    <mergeCell ref="C23:C33"/>
    <mergeCell ref="D33:E33"/>
    <mergeCell ref="C35:C38"/>
    <mergeCell ref="F35:H37"/>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5E77-B6E6-4379-9949-A3E3D2D51FF5}">
  <dimension ref="B2:Y997"/>
  <sheetViews>
    <sheetView showGridLines="0" zoomScaleNormal="100" workbookViewId="0">
      <selection activeCell="I9" sqref="I9"/>
    </sheetView>
  </sheetViews>
  <sheetFormatPr defaultColWidth="14.109375" defaultRowHeight="15" customHeight="1"/>
  <cols>
    <col min="1" max="1" width="2.6640625" style="171" customWidth="1"/>
    <col min="2" max="2" width="15.33203125" style="171" customWidth="1"/>
    <col min="3" max="3" width="9.6640625" style="173" customWidth="1"/>
    <col min="4" max="4" width="50" style="171" customWidth="1"/>
    <col min="5" max="6" width="13.5546875" style="171" customWidth="1"/>
    <col min="7" max="7" width="12" style="171" customWidth="1"/>
    <col min="8" max="8" width="13.6640625" style="171" customWidth="1"/>
    <col min="9" max="9" width="12.33203125" style="171" customWidth="1"/>
    <col min="10" max="10" width="14.44140625" style="173" customWidth="1"/>
    <col min="11" max="11" width="10.88671875" style="173" customWidth="1"/>
    <col min="12" max="12" width="11.6640625" style="173" customWidth="1"/>
    <col min="13" max="13" width="12.44140625" style="173" customWidth="1"/>
    <col min="14" max="14" width="11.109375" style="173" customWidth="1"/>
    <col min="15" max="16" width="9.6640625" style="171" customWidth="1"/>
    <col min="17" max="17" width="12" style="171" customWidth="1"/>
    <col min="18" max="18" width="12.44140625" style="171" customWidth="1"/>
    <col min="19" max="19" width="12.33203125" style="171" customWidth="1"/>
    <col min="20" max="20" width="9.6640625" style="171" customWidth="1"/>
    <col min="21" max="21" width="12.33203125" style="171" customWidth="1"/>
    <col min="22" max="22" width="12" style="171" customWidth="1"/>
    <col min="23" max="23" width="10.6640625" style="171" customWidth="1"/>
    <col min="24" max="24" width="13.109375" style="171" customWidth="1"/>
    <col min="25" max="25" width="12.5546875" style="173" customWidth="1"/>
    <col min="26" max="26" width="2.5546875" style="171" customWidth="1"/>
    <col min="27" max="16384" width="14.109375" style="171"/>
  </cols>
  <sheetData>
    <row r="2" spans="2:25" ht="14.25" customHeight="1">
      <c r="B2" s="172" t="s">
        <v>17</v>
      </c>
      <c r="K2" s="174"/>
      <c r="L2" s="174"/>
    </row>
    <row r="3" spans="2:25" ht="14.25" customHeight="1" thickBot="1">
      <c r="B3" s="559"/>
      <c r="C3" s="535"/>
      <c r="D3" s="357"/>
      <c r="E3" s="357"/>
      <c r="F3" s="357"/>
      <c r="G3" s="357"/>
      <c r="H3" s="357"/>
      <c r="I3" s="357"/>
      <c r="J3" s="535"/>
      <c r="K3" s="535"/>
      <c r="L3" s="535"/>
      <c r="M3" s="535"/>
      <c r="N3" s="535"/>
      <c r="O3" s="357"/>
      <c r="P3" s="357"/>
      <c r="Q3" s="357"/>
      <c r="R3" s="357"/>
      <c r="S3" s="357"/>
      <c r="T3" s="357"/>
      <c r="U3" s="357"/>
      <c r="V3" s="357"/>
      <c r="W3" s="357"/>
      <c r="X3" s="357"/>
      <c r="Y3" s="535"/>
    </row>
    <row r="4" spans="2:25" ht="27.6" customHeight="1">
      <c r="B4" s="357"/>
      <c r="C4" s="357"/>
      <c r="D4" s="444" t="s">
        <v>91</v>
      </c>
      <c r="E4" s="700" t="s">
        <v>217</v>
      </c>
      <c r="F4" s="701"/>
      <c r="G4" s="357"/>
      <c r="H4" s="357"/>
      <c r="I4" s="357"/>
      <c r="J4" s="535"/>
      <c r="K4" s="535"/>
      <c r="L4" s="535"/>
      <c r="M4" s="535"/>
      <c r="N4" s="535"/>
      <c r="O4" s="357"/>
      <c r="P4" s="357"/>
      <c r="Q4" s="357"/>
      <c r="R4" s="357"/>
      <c r="S4" s="357"/>
      <c r="T4" s="357"/>
      <c r="U4" s="357"/>
      <c r="V4" s="357"/>
      <c r="W4" s="357"/>
      <c r="X4" s="357"/>
      <c r="Y4" s="535"/>
    </row>
    <row r="5" spans="2:25" ht="14.25" customHeight="1">
      <c r="B5" s="357"/>
      <c r="C5" s="357"/>
      <c r="D5" s="445" t="s">
        <v>19</v>
      </c>
      <c r="E5" s="697" t="s">
        <v>129</v>
      </c>
      <c r="F5" s="698"/>
      <c r="G5" s="357"/>
      <c r="H5" s="357"/>
      <c r="I5" s="357"/>
      <c r="J5" s="535"/>
      <c r="K5" s="535"/>
      <c r="L5" s="535"/>
      <c r="M5" s="535"/>
      <c r="N5" s="535"/>
      <c r="O5" s="357"/>
      <c r="P5" s="357"/>
      <c r="Q5" s="357"/>
      <c r="R5" s="357"/>
      <c r="S5" s="357"/>
      <c r="T5" s="357"/>
      <c r="U5" s="357"/>
      <c r="V5" s="357"/>
      <c r="W5" s="357"/>
      <c r="X5" s="357"/>
      <c r="Y5" s="535"/>
    </row>
    <row r="6" spans="2:25" ht="14.25" customHeight="1">
      <c r="B6" s="357"/>
      <c r="C6" s="357"/>
      <c r="D6" s="445" t="s">
        <v>20</v>
      </c>
      <c r="E6" s="697" t="s">
        <v>10</v>
      </c>
      <c r="F6" s="698"/>
      <c r="G6" s="357"/>
      <c r="H6" s="357"/>
      <c r="I6" s="357"/>
      <c r="J6" s="535"/>
      <c r="K6" s="535"/>
      <c r="L6" s="535"/>
      <c r="M6" s="535"/>
      <c r="N6" s="535"/>
      <c r="O6" s="357"/>
      <c r="P6" s="357"/>
      <c r="Q6" s="357"/>
      <c r="R6" s="357"/>
      <c r="S6" s="357"/>
      <c r="T6" s="357"/>
      <c r="U6" s="357"/>
      <c r="V6" s="357"/>
      <c r="W6" s="357"/>
      <c r="X6" s="357"/>
      <c r="Y6" s="535"/>
    </row>
    <row r="7" spans="2:25" ht="14.25" customHeight="1">
      <c r="B7" s="357"/>
      <c r="C7" s="357"/>
      <c r="D7" s="285"/>
      <c r="E7" s="285"/>
      <c r="F7" s="285"/>
      <c r="G7" s="357"/>
      <c r="H7" s="357"/>
      <c r="I7" s="357"/>
      <c r="J7" s="535"/>
      <c r="K7" s="535"/>
      <c r="L7" s="535"/>
      <c r="M7" s="535"/>
      <c r="N7" s="535"/>
      <c r="O7" s="357"/>
      <c r="P7" s="357"/>
      <c r="Q7" s="357"/>
      <c r="R7" s="357"/>
      <c r="S7" s="357"/>
      <c r="T7" s="357"/>
      <c r="U7" s="357"/>
      <c r="V7" s="357"/>
      <c r="W7" s="357"/>
      <c r="X7" s="357"/>
      <c r="Y7" s="535"/>
    </row>
    <row r="8" spans="2:25" customFormat="1" ht="14.25" customHeight="1">
      <c r="B8" s="285"/>
      <c r="C8" s="285"/>
      <c r="D8" s="285"/>
      <c r="E8" s="285"/>
      <c r="F8" s="285"/>
      <c r="G8" s="285"/>
      <c r="H8" s="285"/>
      <c r="I8" s="285"/>
      <c r="J8" s="285"/>
      <c r="K8" s="285"/>
      <c r="L8" s="285"/>
      <c r="M8" s="285"/>
      <c r="N8" s="285"/>
      <c r="O8" s="285"/>
      <c r="P8" s="285"/>
      <c r="Q8" s="285"/>
      <c r="R8" s="285"/>
      <c r="S8" s="285"/>
      <c r="T8" s="285"/>
      <c r="U8" s="285"/>
      <c r="V8" s="285"/>
      <c r="W8" s="285"/>
      <c r="X8" s="285"/>
      <c r="Y8" s="285"/>
    </row>
    <row r="9" spans="2:25" customFormat="1" ht="14.25" customHeight="1">
      <c r="B9" s="285"/>
      <c r="C9" s="285"/>
      <c r="D9" s="285"/>
      <c r="E9" s="285"/>
      <c r="F9" s="285"/>
      <c r="G9" s="285"/>
      <c r="H9" s="285"/>
      <c r="I9" s="285"/>
      <c r="J9" s="285"/>
      <c r="K9" s="285"/>
      <c r="L9" s="285"/>
      <c r="M9" s="285"/>
      <c r="N9" s="285"/>
      <c r="O9" s="285"/>
      <c r="P9" s="285"/>
      <c r="Q9" s="285"/>
      <c r="R9" s="285"/>
      <c r="S9" s="285"/>
      <c r="T9" s="285"/>
      <c r="U9" s="285"/>
      <c r="V9" s="285"/>
      <c r="W9" s="285"/>
      <c r="X9" s="285"/>
      <c r="Y9" s="285"/>
    </row>
    <row r="10" spans="2:25" customFormat="1" ht="14.25" customHeight="1">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row>
    <row r="11" spans="2:25" ht="14.25" customHeight="1">
      <c r="B11" s="357"/>
      <c r="C11" s="539"/>
      <c r="D11" s="357"/>
      <c r="E11" s="357"/>
      <c r="F11" s="357"/>
      <c r="G11" s="357"/>
      <c r="H11" s="357"/>
      <c r="I11" s="357"/>
      <c r="J11" s="535"/>
      <c r="K11" s="535"/>
      <c r="L11" s="535"/>
      <c r="M11" s="535"/>
      <c r="N11" s="535"/>
      <c r="O11" s="357"/>
      <c r="P11" s="357"/>
      <c r="Q11" s="357"/>
      <c r="R11" s="357"/>
      <c r="S11" s="357"/>
      <c r="T11" s="357"/>
      <c r="U11" s="357"/>
      <c r="V11" s="357"/>
      <c r="W11" s="357"/>
      <c r="X11" s="357"/>
      <c r="Y11" s="535"/>
    </row>
    <row r="12" spans="2:25" customFormat="1" ht="14.25" customHeight="1">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row>
    <row r="13" spans="2:25" ht="14.25" customHeight="1" thickBot="1">
      <c r="B13" s="312"/>
      <c r="C13" s="554"/>
      <c r="D13" s="357"/>
      <c r="E13" s="312"/>
      <c r="F13" s="312"/>
      <c r="G13" s="312"/>
      <c r="H13" s="312"/>
      <c r="I13" s="357"/>
      <c r="J13" s="446"/>
      <c r="K13" s="446"/>
      <c r="L13" s="446"/>
      <c r="M13" s="446"/>
      <c r="N13" s="535"/>
      <c r="O13" s="312"/>
      <c r="P13" s="312"/>
      <c r="Q13" s="312"/>
      <c r="R13" s="312"/>
      <c r="S13" s="357"/>
      <c r="T13" s="312"/>
      <c r="U13" s="312"/>
      <c r="V13" s="312"/>
      <c r="W13" s="312"/>
      <c r="X13" s="357"/>
      <c r="Y13" s="446"/>
    </row>
    <row r="14" spans="2:25" ht="14.25" customHeight="1" thickBot="1">
      <c r="B14" s="312"/>
      <c r="C14" s="446"/>
      <c r="D14" s="446"/>
      <c r="E14" s="687">
        <v>2024</v>
      </c>
      <c r="F14" s="688"/>
      <c r="G14" s="688"/>
      <c r="H14" s="688"/>
      <c r="I14" s="702"/>
      <c r="J14" s="703">
        <v>2025</v>
      </c>
      <c r="K14" s="688"/>
      <c r="L14" s="688"/>
      <c r="M14" s="688"/>
      <c r="N14" s="689"/>
      <c r="O14" s="687">
        <v>2026</v>
      </c>
      <c r="P14" s="688"/>
      <c r="Q14" s="688"/>
      <c r="R14" s="688"/>
      <c r="S14" s="689"/>
      <c r="T14" s="687">
        <v>2027</v>
      </c>
      <c r="U14" s="688"/>
      <c r="V14" s="688"/>
      <c r="W14" s="688"/>
      <c r="X14" s="689"/>
      <c r="Y14" s="690" t="s">
        <v>21</v>
      </c>
    </row>
    <row r="15" spans="2:25" ht="14.25" customHeight="1" thickBot="1">
      <c r="B15" s="367"/>
      <c r="C15" s="447" t="s">
        <v>22</v>
      </c>
      <c r="D15" s="448" t="s">
        <v>23</v>
      </c>
      <c r="E15" s="449" t="s">
        <v>24</v>
      </c>
      <c r="F15" s="450" t="s">
        <v>28</v>
      </c>
      <c r="G15" s="450" t="s">
        <v>25</v>
      </c>
      <c r="H15" s="450" t="s">
        <v>29</v>
      </c>
      <c r="I15" s="560" t="s">
        <v>27</v>
      </c>
      <c r="J15" s="449" t="s">
        <v>24</v>
      </c>
      <c r="K15" s="450" t="s">
        <v>28</v>
      </c>
      <c r="L15" s="450" t="s">
        <v>25</v>
      </c>
      <c r="M15" s="450" t="s">
        <v>29</v>
      </c>
      <c r="N15" s="560" t="s">
        <v>27</v>
      </c>
      <c r="O15" s="449" t="s">
        <v>24</v>
      </c>
      <c r="P15" s="450" t="s">
        <v>28</v>
      </c>
      <c r="Q15" s="450" t="s">
        <v>25</v>
      </c>
      <c r="R15" s="450" t="s">
        <v>29</v>
      </c>
      <c r="S15" s="560" t="s">
        <v>27</v>
      </c>
      <c r="T15" s="449" t="s">
        <v>24</v>
      </c>
      <c r="U15" s="450" t="s">
        <v>28</v>
      </c>
      <c r="V15" s="450" t="s">
        <v>25</v>
      </c>
      <c r="W15" s="450" t="s">
        <v>29</v>
      </c>
      <c r="X15" s="560" t="s">
        <v>27</v>
      </c>
      <c r="Y15" s="691"/>
    </row>
    <row r="16" spans="2:25" s="188" customFormat="1" ht="14.25" customHeight="1">
      <c r="B16" s="679" t="s">
        <v>30</v>
      </c>
      <c r="C16" s="456" t="s">
        <v>31</v>
      </c>
      <c r="D16" s="457" t="s">
        <v>32</v>
      </c>
      <c r="E16" s="458"/>
      <c r="F16" s="459"/>
      <c r="G16" s="460">
        <v>9500</v>
      </c>
      <c r="H16" s="460">
        <v>500</v>
      </c>
      <c r="I16" s="561">
        <f>SUM(G16:H16)</f>
        <v>10000</v>
      </c>
      <c r="J16" s="462"/>
      <c r="K16" s="463"/>
      <c r="L16" s="460">
        <v>11020</v>
      </c>
      <c r="M16" s="460">
        <v>580</v>
      </c>
      <c r="N16" s="561">
        <f>SUM(L16:M16)</f>
        <v>11600</v>
      </c>
      <c r="O16" s="464"/>
      <c r="P16" s="463"/>
      <c r="Q16" s="460">
        <v>11552</v>
      </c>
      <c r="R16" s="460">
        <v>608</v>
      </c>
      <c r="S16" s="561">
        <f>SUM(Q16:R16)</f>
        <v>12160</v>
      </c>
      <c r="T16" s="464"/>
      <c r="U16" s="463"/>
      <c r="V16" s="460">
        <v>12350</v>
      </c>
      <c r="W16" s="460">
        <v>650</v>
      </c>
      <c r="X16" s="561">
        <f>SUM(V16:W16)</f>
        <v>13000</v>
      </c>
      <c r="Y16" s="465">
        <f t="shared" ref="Y16:Y25" si="0">SUM(I16,N16,S16,X16)</f>
        <v>46760</v>
      </c>
    </row>
    <row r="17" spans="2:25" s="188" customFormat="1" ht="14.25" customHeight="1">
      <c r="B17" s="680"/>
      <c r="C17" s="466" t="s">
        <v>33</v>
      </c>
      <c r="D17" s="467" t="s">
        <v>34</v>
      </c>
      <c r="E17" s="468"/>
      <c r="F17" s="459"/>
      <c r="G17" s="460">
        <v>9500</v>
      </c>
      <c r="H17" s="460">
        <v>500</v>
      </c>
      <c r="I17" s="561">
        <f t="shared" ref="I17:I36" si="1">SUM(G17:H17)</f>
        <v>10000</v>
      </c>
      <c r="J17" s="469"/>
      <c r="K17" s="459"/>
      <c r="L17" s="460">
        <v>11020</v>
      </c>
      <c r="M17" s="460">
        <v>580</v>
      </c>
      <c r="N17" s="561">
        <f t="shared" ref="N17:N37" si="2">SUM(L17:M17)</f>
        <v>11600</v>
      </c>
      <c r="O17" s="468"/>
      <c r="P17" s="459"/>
      <c r="Q17" s="460">
        <v>11552</v>
      </c>
      <c r="R17" s="460">
        <v>608</v>
      </c>
      <c r="S17" s="561">
        <f t="shared" ref="S17:S37" si="3">SUM(Q17:R17)</f>
        <v>12160</v>
      </c>
      <c r="T17" s="468"/>
      <c r="U17" s="459"/>
      <c r="V17" s="460">
        <v>12350</v>
      </c>
      <c r="W17" s="460">
        <v>650</v>
      </c>
      <c r="X17" s="561">
        <f t="shared" ref="X17:X37" si="4">SUM(V17:W17)</f>
        <v>13000</v>
      </c>
      <c r="Y17" s="470">
        <f t="shared" si="0"/>
        <v>46760</v>
      </c>
    </row>
    <row r="18" spans="2:25" s="188" customFormat="1" ht="14.25" customHeight="1">
      <c r="B18" s="680"/>
      <c r="C18" s="466" t="s">
        <v>35</v>
      </c>
      <c r="D18" s="467" t="s">
        <v>36</v>
      </c>
      <c r="E18" s="468"/>
      <c r="F18" s="459"/>
      <c r="G18" s="460">
        <v>28500</v>
      </c>
      <c r="H18" s="460">
        <v>1500</v>
      </c>
      <c r="I18" s="561">
        <f t="shared" si="1"/>
        <v>30000</v>
      </c>
      <c r="J18" s="469"/>
      <c r="K18" s="459"/>
      <c r="L18" s="460">
        <v>33060</v>
      </c>
      <c r="M18" s="460">
        <v>1740</v>
      </c>
      <c r="N18" s="561">
        <f t="shared" si="2"/>
        <v>34800</v>
      </c>
      <c r="O18" s="468"/>
      <c r="P18" s="459"/>
      <c r="Q18" s="460">
        <v>34656</v>
      </c>
      <c r="R18" s="460">
        <v>1824</v>
      </c>
      <c r="S18" s="561">
        <f t="shared" si="3"/>
        <v>36480</v>
      </c>
      <c r="T18" s="468"/>
      <c r="U18" s="459"/>
      <c r="V18" s="460">
        <v>37050</v>
      </c>
      <c r="W18" s="460">
        <v>1950</v>
      </c>
      <c r="X18" s="561">
        <f t="shared" si="4"/>
        <v>39000</v>
      </c>
      <c r="Y18" s="470">
        <f t="shared" si="0"/>
        <v>140280</v>
      </c>
    </row>
    <row r="19" spans="2:25" s="188" customFormat="1" ht="14.25" customHeight="1" thickBot="1">
      <c r="B19" s="680"/>
      <c r="C19" s="471" t="s">
        <v>37</v>
      </c>
      <c r="D19" s="472" t="s">
        <v>38</v>
      </c>
      <c r="E19" s="473"/>
      <c r="F19" s="459"/>
      <c r="G19" s="460">
        <v>0</v>
      </c>
      <c r="H19" s="460">
        <v>0</v>
      </c>
      <c r="I19" s="561">
        <f t="shared" si="1"/>
        <v>0</v>
      </c>
      <c r="J19" s="469"/>
      <c r="K19" s="459"/>
      <c r="L19" s="460">
        <v>0</v>
      </c>
      <c r="M19" s="460">
        <v>0</v>
      </c>
      <c r="N19" s="561">
        <f t="shared" si="2"/>
        <v>0</v>
      </c>
      <c r="O19" s="468"/>
      <c r="P19" s="459"/>
      <c r="Q19" s="460">
        <v>0</v>
      </c>
      <c r="R19" s="460">
        <v>0</v>
      </c>
      <c r="S19" s="561">
        <f t="shared" si="3"/>
        <v>0</v>
      </c>
      <c r="T19" s="468"/>
      <c r="U19" s="459"/>
      <c r="V19" s="460">
        <v>0</v>
      </c>
      <c r="W19" s="460">
        <v>0</v>
      </c>
      <c r="X19" s="561">
        <f t="shared" si="4"/>
        <v>0</v>
      </c>
      <c r="Y19" s="474">
        <f t="shared" si="0"/>
        <v>0</v>
      </c>
    </row>
    <row r="20" spans="2:25" s="195" customFormat="1" ht="14.25" customHeight="1" thickTop="1" thickBot="1">
      <c r="B20" s="681"/>
      <c r="C20" s="682" t="s">
        <v>39</v>
      </c>
      <c r="D20" s="682"/>
      <c r="E20" s="475"/>
      <c r="F20" s="476"/>
      <c r="G20" s="476">
        <f>SUM(G16:G19)</f>
        <v>47500</v>
      </c>
      <c r="H20" s="476">
        <f t="shared" ref="H20:W20" si="5">SUM(H16:H19)</f>
        <v>2500</v>
      </c>
      <c r="I20" s="562">
        <f t="shared" si="5"/>
        <v>50000</v>
      </c>
      <c r="J20" s="476"/>
      <c r="K20" s="476"/>
      <c r="L20" s="476">
        <f t="shared" si="5"/>
        <v>55100</v>
      </c>
      <c r="M20" s="476">
        <f t="shared" si="5"/>
        <v>2900</v>
      </c>
      <c r="N20" s="562">
        <f t="shared" si="2"/>
        <v>58000</v>
      </c>
      <c r="O20" s="476"/>
      <c r="P20" s="476"/>
      <c r="Q20" s="476">
        <f t="shared" si="5"/>
        <v>57760</v>
      </c>
      <c r="R20" s="476">
        <f t="shared" si="5"/>
        <v>3040</v>
      </c>
      <c r="S20" s="562">
        <f t="shared" si="3"/>
        <v>60800</v>
      </c>
      <c r="T20" s="476"/>
      <c r="U20" s="476"/>
      <c r="V20" s="476">
        <f t="shared" si="5"/>
        <v>61750</v>
      </c>
      <c r="W20" s="476">
        <f t="shared" si="5"/>
        <v>3250</v>
      </c>
      <c r="X20" s="562">
        <f t="shared" si="4"/>
        <v>65000</v>
      </c>
      <c r="Y20" s="480">
        <f t="shared" si="0"/>
        <v>233800</v>
      </c>
    </row>
    <row r="21" spans="2:25" s="188" customFormat="1" ht="14.25" customHeight="1" thickBot="1">
      <c r="B21" s="481"/>
      <c r="C21" s="482"/>
      <c r="D21" s="483"/>
      <c r="E21" s="484"/>
      <c r="F21" s="563"/>
      <c r="G21" s="564"/>
      <c r="H21" s="565"/>
      <c r="I21" s="566"/>
      <c r="J21" s="482"/>
      <c r="K21" s="485"/>
      <c r="L21" s="482"/>
      <c r="M21" s="481"/>
      <c r="N21" s="566"/>
      <c r="O21" s="484"/>
      <c r="P21" s="485"/>
      <c r="Q21" s="482"/>
      <c r="R21" s="481"/>
      <c r="S21" s="566"/>
      <c r="T21" s="484"/>
      <c r="U21" s="485"/>
      <c r="V21" s="482"/>
      <c r="W21" s="481"/>
      <c r="X21" s="566"/>
      <c r="Y21" s="482"/>
    </row>
    <row r="22" spans="2:25" s="188" customFormat="1" ht="14.25" customHeight="1" thickTop="1">
      <c r="B22" s="683" t="s">
        <v>3</v>
      </c>
      <c r="C22" s="487" t="s">
        <v>41</v>
      </c>
      <c r="D22" s="488" t="s">
        <v>42</v>
      </c>
      <c r="E22" s="464"/>
      <c r="F22" s="489"/>
      <c r="G22" s="489">
        <v>14250</v>
      </c>
      <c r="H22" s="489">
        <v>750</v>
      </c>
      <c r="I22" s="567">
        <f t="shared" si="1"/>
        <v>15000</v>
      </c>
      <c r="J22" s="462"/>
      <c r="K22" s="463"/>
      <c r="L22" s="489">
        <v>16530</v>
      </c>
      <c r="M22" s="489">
        <v>870</v>
      </c>
      <c r="N22" s="567">
        <f t="shared" si="2"/>
        <v>17400</v>
      </c>
      <c r="O22" s="464"/>
      <c r="P22" s="463"/>
      <c r="Q22" s="489">
        <v>17328</v>
      </c>
      <c r="R22" s="489">
        <v>912</v>
      </c>
      <c r="S22" s="567">
        <f t="shared" si="3"/>
        <v>18240</v>
      </c>
      <c r="T22" s="464"/>
      <c r="U22" s="463"/>
      <c r="V22" s="489">
        <v>18525</v>
      </c>
      <c r="W22" s="489">
        <v>975</v>
      </c>
      <c r="X22" s="567">
        <f t="shared" si="4"/>
        <v>19500</v>
      </c>
      <c r="Y22" s="465">
        <f t="shared" si="0"/>
        <v>70140</v>
      </c>
    </row>
    <row r="23" spans="2:25" s="188" customFormat="1" ht="14.25" customHeight="1">
      <c r="B23" s="680"/>
      <c r="C23" s="491" t="s">
        <v>43</v>
      </c>
      <c r="D23" s="492" t="s">
        <v>44</v>
      </c>
      <c r="E23" s="468"/>
      <c r="F23" s="493"/>
      <c r="G23" s="460">
        <v>14250</v>
      </c>
      <c r="H23" s="460">
        <v>750</v>
      </c>
      <c r="I23" s="561">
        <f t="shared" si="1"/>
        <v>15000</v>
      </c>
      <c r="J23" s="469"/>
      <c r="K23" s="459"/>
      <c r="L23" s="460">
        <v>16530</v>
      </c>
      <c r="M23" s="460">
        <v>870</v>
      </c>
      <c r="N23" s="561">
        <f t="shared" si="2"/>
        <v>17400</v>
      </c>
      <c r="O23" s="468"/>
      <c r="P23" s="459"/>
      <c r="Q23" s="460">
        <v>17328</v>
      </c>
      <c r="R23" s="460">
        <v>912</v>
      </c>
      <c r="S23" s="561">
        <f t="shared" si="3"/>
        <v>18240</v>
      </c>
      <c r="T23" s="468"/>
      <c r="U23" s="459"/>
      <c r="V23" s="460">
        <v>18525</v>
      </c>
      <c r="W23" s="460">
        <v>975</v>
      </c>
      <c r="X23" s="561">
        <f t="shared" si="4"/>
        <v>19500</v>
      </c>
      <c r="Y23" s="470">
        <f t="shared" si="0"/>
        <v>70140</v>
      </c>
    </row>
    <row r="24" spans="2:25" s="188" customFormat="1" ht="14.25" customHeight="1" thickBot="1">
      <c r="B24" s="680"/>
      <c r="C24" s="494" t="s">
        <v>45</v>
      </c>
      <c r="D24" s="495" t="s">
        <v>46</v>
      </c>
      <c r="E24" s="496"/>
      <c r="F24" s="497"/>
      <c r="G24" s="498">
        <v>0</v>
      </c>
      <c r="H24" s="498">
        <v>0</v>
      </c>
      <c r="I24" s="561">
        <f t="shared" si="1"/>
        <v>0</v>
      </c>
      <c r="J24" s="500"/>
      <c r="K24" s="501"/>
      <c r="L24" s="498">
        <v>0</v>
      </c>
      <c r="M24" s="498">
        <v>0</v>
      </c>
      <c r="N24" s="561">
        <f t="shared" si="2"/>
        <v>0</v>
      </c>
      <c r="O24" s="496"/>
      <c r="P24" s="501"/>
      <c r="Q24" s="498">
        <v>0</v>
      </c>
      <c r="R24" s="498">
        <v>0</v>
      </c>
      <c r="S24" s="561">
        <f t="shared" si="3"/>
        <v>0</v>
      </c>
      <c r="T24" s="496"/>
      <c r="U24" s="501"/>
      <c r="V24" s="498">
        <v>0</v>
      </c>
      <c r="W24" s="498">
        <v>0</v>
      </c>
      <c r="X24" s="561">
        <f t="shared" si="4"/>
        <v>0</v>
      </c>
      <c r="Y24" s="502">
        <f t="shared" si="0"/>
        <v>0</v>
      </c>
    </row>
    <row r="25" spans="2:25" s="195" customFormat="1" ht="14.25" customHeight="1" thickBot="1">
      <c r="B25" s="681"/>
      <c r="C25" s="684" t="s">
        <v>47</v>
      </c>
      <c r="D25" s="685"/>
      <c r="E25" s="503"/>
      <c r="F25" s="504"/>
      <c r="G25" s="476">
        <f>SUM(G22:G24)</f>
        <v>28500</v>
      </c>
      <c r="H25" s="476">
        <f t="shared" ref="H25:W25" si="6">SUM(H22:H24)</f>
        <v>1500</v>
      </c>
      <c r="I25" s="562">
        <f t="shared" si="6"/>
        <v>30000</v>
      </c>
      <c r="J25" s="568"/>
      <c r="K25" s="504"/>
      <c r="L25" s="504">
        <f t="shared" si="6"/>
        <v>33060</v>
      </c>
      <c r="M25" s="504">
        <f t="shared" si="6"/>
        <v>1740</v>
      </c>
      <c r="N25" s="562">
        <f t="shared" si="2"/>
        <v>34800</v>
      </c>
      <c r="O25" s="504"/>
      <c r="P25" s="504"/>
      <c r="Q25" s="504">
        <f t="shared" si="6"/>
        <v>34656</v>
      </c>
      <c r="R25" s="504">
        <f t="shared" si="6"/>
        <v>1824</v>
      </c>
      <c r="S25" s="562">
        <f t="shared" si="3"/>
        <v>36480</v>
      </c>
      <c r="T25" s="504"/>
      <c r="U25" s="504"/>
      <c r="V25" s="504">
        <f t="shared" si="6"/>
        <v>37050</v>
      </c>
      <c r="W25" s="504">
        <f t="shared" si="6"/>
        <v>1950</v>
      </c>
      <c r="X25" s="562">
        <f t="shared" si="4"/>
        <v>39000</v>
      </c>
      <c r="Y25" s="507">
        <f t="shared" si="0"/>
        <v>140280</v>
      </c>
    </row>
    <row r="26" spans="2:25" s="188" customFormat="1" ht="14.25" customHeight="1" thickBot="1">
      <c r="B26" s="481"/>
      <c r="C26" s="482"/>
      <c r="D26" s="481"/>
      <c r="E26" s="484"/>
      <c r="F26" s="563"/>
      <c r="G26" s="565"/>
      <c r="H26" s="565"/>
      <c r="I26" s="285"/>
      <c r="J26" s="482"/>
      <c r="K26" s="485"/>
      <c r="L26" s="481"/>
      <c r="M26" s="481"/>
      <c r="N26" s="285"/>
      <c r="O26" s="484"/>
      <c r="P26" s="485"/>
      <c r="Q26" s="481"/>
      <c r="R26" s="481"/>
      <c r="S26" s="285"/>
      <c r="T26" s="484"/>
      <c r="U26" s="485"/>
      <c r="V26" s="481"/>
      <c r="W26" s="481"/>
      <c r="X26" s="285"/>
      <c r="Y26" s="482"/>
    </row>
    <row r="27" spans="2:25" s="188" customFormat="1" ht="19.2" customHeight="1" thickTop="1">
      <c r="B27" s="692" t="s">
        <v>48</v>
      </c>
      <c r="C27" s="487" t="s">
        <v>49</v>
      </c>
      <c r="D27" s="508" t="s">
        <v>50</v>
      </c>
      <c r="E27" s="464"/>
      <c r="F27" s="463"/>
      <c r="G27" s="489">
        <v>99750</v>
      </c>
      <c r="H27" s="489">
        <v>5250</v>
      </c>
      <c r="I27" s="567">
        <f t="shared" si="1"/>
        <v>105000</v>
      </c>
      <c r="J27" s="462"/>
      <c r="K27" s="463"/>
      <c r="L27" s="489">
        <v>115710</v>
      </c>
      <c r="M27" s="489">
        <v>6090</v>
      </c>
      <c r="N27" s="567">
        <f t="shared" si="2"/>
        <v>121800</v>
      </c>
      <c r="O27" s="464"/>
      <c r="P27" s="463"/>
      <c r="Q27" s="489">
        <v>121296</v>
      </c>
      <c r="R27" s="489">
        <v>6384</v>
      </c>
      <c r="S27" s="567">
        <f t="shared" si="3"/>
        <v>127680</v>
      </c>
      <c r="T27" s="462"/>
      <c r="U27" s="463"/>
      <c r="V27" s="489">
        <v>129675</v>
      </c>
      <c r="W27" s="489">
        <v>6825</v>
      </c>
      <c r="X27" s="567">
        <f t="shared" si="4"/>
        <v>136500</v>
      </c>
      <c r="Y27" s="465">
        <f t="shared" ref="Y27:Y37" si="7">SUM(I27,N27,S27,X27)</f>
        <v>490980</v>
      </c>
    </row>
    <row r="28" spans="2:25" s="188" customFormat="1" ht="28.2" customHeight="1">
      <c r="B28" s="680"/>
      <c r="C28" s="491" t="s">
        <v>51</v>
      </c>
      <c r="D28" s="509" t="s">
        <v>52</v>
      </c>
      <c r="E28" s="468"/>
      <c r="F28" s="459"/>
      <c r="G28" s="493">
        <v>0</v>
      </c>
      <c r="H28" s="493">
        <v>0</v>
      </c>
      <c r="I28" s="561">
        <f t="shared" si="1"/>
        <v>0</v>
      </c>
      <c r="J28" s="469"/>
      <c r="K28" s="459"/>
      <c r="L28" s="493">
        <v>0</v>
      </c>
      <c r="M28" s="493">
        <v>0</v>
      </c>
      <c r="N28" s="561">
        <f t="shared" si="2"/>
        <v>0</v>
      </c>
      <c r="O28" s="468"/>
      <c r="P28" s="459"/>
      <c r="Q28" s="493">
        <v>0</v>
      </c>
      <c r="R28" s="493">
        <v>0</v>
      </c>
      <c r="S28" s="561">
        <f t="shared" si="3"/>
        <v>0</v>
      </c>
      <c r="T28" s="469"/>
      <c r="U28" s="459"/>
      <c r="V28" s="493">
        <v>0</v>
      </c>
      <c r="W28" s="493">
        <v>0</v>
      </c>
      <c r="X28" s="561">
        <f t="shared" si="4"/>
        <v>0</v>
      </c>
      <c r="Y28" s="470">
        <f t="shared" si="7"/>
        <v>0</v>
      </c>
    </row>
    <row r="29" spans="2:25" s="188" customFormat="1" ht="34.200000000000003" customHeight="1">
      <c r="B29" s="680"/>
      <c r="C29" s="491" t="s">
        <v>53</v>
      </c>
      <c r="D29" s="511" t="s">
        <v>54</v>
      </c>
      <c r="E29" s="468"/>
      <c r="F29" s="459"/>
      <c r="G29" s="493">
        <v>99750</v>
      </c>
      <c r="H29" s="493">
        <v>5250</v>
      </c>
      <c r="I29" s="561">
        <f t="shared" si="1"/>
        <v>105000</v>
      </c>
      <c r="J29" s="469"/>
      <c r="K29" s="459"/>
      <c r="L29" s="493">
        <v>115710</v>
      </c>
      <c r="M29" s="493">
        <v>6090</v>
      </c>
      <c r="N29" s="561">
        <f t="shared" si="2"/>
        <v>121800</v>
      </c>
      <c r="O29" s="468"/>
      <c r="P29" s="459"/>
      <c r="Q29" s="493">
        <v>121296</v>
      </c>
      <c r="R29" s="493">
        <v>6384</v>
      </c>
      <c r="S29" s="561">
        <f t="shared" si="3"/>
        <v>127680</v>
      </c>
      <c r="T29" s="469"/>
      <c r="U29" s="459"/>
      <c r="V29" s="493">
        <v>129675</v>
      </c>
      <c r="W29" s="493">
        <v>6825</v>
      </c>
      <c r="X29" s="561">
        <f t="shared" si="4"/>
        <v>136500</v>
      </c>
      <c r="Y29" s="512">
        <f t="shared" si="7"/>
        <v>490980</v>
      </c>
    </row>
    <row r="30" spans="2:25" s="188" customFormat="1" ht="14.25" customHeight="1">
      <c r="B30" s="680"/>
      <c r="C30" s="491" t="s">
        <v>55</v>
      </c>
      <c r="D30" s="492" t="s">
        <v>56</v>
      </c>
      <c r="E30" s="468"/>
      <c r="F30" s="459"/>
      <c r="G30" s="493">
        <v>59850</v>
      </c>
      <c r="H30" s="493">
        <v>3150</v>
      </c>
      <c r="I30" s="561">
        <f t="shared" si="1"/>
        <v>63000</v>
      </c>
      <c r="J30" s="469"/>
      <c r="K30" s="459"/>
      <c r="L30" s="493">
        <v>69426</v>
      </c>
      <c r="M30" s="493">
        <v>3654</v>
      </c>
      <c r="N30" s="561">
        <f t="shared" si="2"/>
        <v>73080</v>
      </c>
      <c r="O30" s="468"/>
      <c r="P30" s="459"/>
      <c r="Q30" s="493">
        <v>72777.600000000006</v>
      </c>
      <c r="R30" s="493">
        <v>3830.4</v>
      </c>
      <c r="S30" s="561">
        <f t="shared" si="3"/>
        <v>76608</v>
      </c>
      <c r="T30" s="469"/>
      <c r="U30" s="459"/>
      <c r="V30" s="493">
        <v>77805</v>
      </c>
      <c r="W30" s="493">
        <v>4095</v>
      </c>
      <c r="X30" s="561">
        <f t="shared" si="4"/>
        <v>81900</v>
      </c>
      <c r="Y30" s="512">
        <f t="shared" si="7"/>
        <v>294588</v>
      </c>
    </row>
    <row r="31" spans="2:25" s="188" customFormat="1" ht="14.25" customHeight="1">
      <c r="B31" s="680"/>
      <c r="C31" s="491" t="s">
        <v>57</v>
      </c>
      <c r="D31" s="492" t="s">
        <v>58</v>
      </c>
      <c r="E31" s="468"/>
      <c r="F31" s="459"/>
      <c r="G31" s="493">
        <v>19950</v>
      </c>
      <c r="H31" s="493">
        <v>1050</v>
      </c>
      <c r="I31" s="561">
        <f t="shared" si="1"/>
        <v>21000</v>
      </c>
      <c r="J31" s="469"/>
      <c r="K31" s="459"/>
      <c r="L31" s="493">
        <v>23142</v>
      </c>
      <c r="M31" s="493">
        <v>1218</v>
      </c>
      <c r="N31" s="561">
        <f t="shared" si="2"/>
        <v>24360</v>
      </c>
      <c r="O31" s="468"/>
      <c r="P31" s="459"/>
      <c r="Q31" s="493">
        <v>24259.200000000001</v>
      </c>
      <c r="R31" s="493">
        <v>1276.8000000000002</v>
      </c>
      <c r="S31" s="561">
        <f t="shared" si="3"/>
        <v>25536</v>
      </c>
      <c r="T31" s="469"/>
      <c r="U31" s="459"/>
      <c r="V31" s="493">
        <v>25935</v>
      </c>
      <c r="W31" s="493">
        <v>1365</v>
      </c>
      <c r="X31" s="561">
        <f t="shared" si="4"/>
        <v>27300</v>
      </c>
      <c r="Y31" s="512">
        <f t="shared" si="7"/>
        <v>98196</v>
      </c>
    </row>
    <row r="32" spans="2:25" s="188" customFormat="1" ht="14.25" customHeight="1">
      <c r="B32" s="680"/>
      <c r="C32" s="491" t="s">
        <v>59</v>
      </c>
      <c r="D32" s="511" t="s">
        <v>60</v>
      </c>
      <c r="E32" s="468"/>
      <c r="F32" s="459"/>
      <c r="G32" s="493">
        <v>19950</v>
      </c>
      <c r="H32" s="493">
        <v>1050</v>
      </c>
      <c r="I32" s="561">
        <f t="shared" si="1"/>
        <v>21000</v>
      </c>
      <c r="J32" s="469"/>
      <c r="K32" s="459"/>
      <c r="L32" s="493">
        <v>23142</v>
      </c>
      <c r="M32" s="493">
        <v>1218</v>
      </c>
      <c r="N32" s="561">
        <f t="shared" si="2"/>
        <v>24360</v>
      </c>
      <c r="O32" s="468"/>
      <c r="P32" s="459"/>
      <c r="Q32" s="493">
        <v>24259.200000000001</v>
      </c>
      <c r="R32" s="493">
        <v>1276.8000000000002</v>
      </c>
      <c r="S32" s="561">
        <f t="shared" si="3"/>
        <v>25536</v>
      </c>
      <c r="T32" s="469"/>
      <c r="U32" s="459"/>
      <c r="V32" s="493">
        <v>25935</v>
      </c>
      <c r="W32" s="493">
        <v>1365</v>
      </c>
      <c r="X32" s="561">
        <f t="shared" si="4"/>
        <v>27300</v>
      </c>
      <c r="Y32" s="470">
        <f t="shared" si="7"/>
        <v>98196</v>
      </c>
    </row>
    <row r="33" spans="2:25" s="188" customFormat="1" ht="14.25" customHeight="1">
      <c r="B33" s="680"/>
      <c r="C33" s="491" t="s">
        <v>61</v>
      </c>
      <c r="D33" s="511" t="s">
        <v>62</v>
      </c>
      <c r="E33" s="468"/>
      <c r="F33" s="459"/>
      <c r="G33" s="493">
        <v>0</v>
      </c>
      <c r="H33" s="493">
        <v>0</v>
      </c>
      <c r="I33" s="561">
        <f t="shared" si="1"/>
        <v>0</v>
      </c>
      <c r="J33" s="469"/>
      <c r="K33" s="459"/>
      <c r="L33" s="493">
        <v>0</v>
      </c>
      <c r="M33" s="493">
        <v>0</v>
      </c>
      <c r="N33" s="561">
        <f t="shared" si="2"/>
        <v>0</v>
      </c>
      <c r="O33" s="468"/>
      <c r="P33" s="459"/>
      <c r="Q33" s="493">
        <v>0</v>
      </c>
      <c r="R33" s="493">
        <v>0</v>
      </c>
      <c r="S33" s="561">
        <f t="shared" si="3"/>
        <v>0</v>
      </c>
      <c r="T33" s="469"/>
      <c r="U33" s="459"/>
      <c r="V33" s="493">
        <v>0</v>
      </c>
      <c r="W33" s="493">
        <v>0</v>
      </c>
      <c r="X33" s="561">
        <f t="shared" si="4"/>
        <v>0</v>
      </c>
      <c r="Y33" s="512">
        <f t="shared" si="7"/>
        <v>0</v>
      </c>
    </row>
    <row r="34" spans="2:25" s="188" customFormat="1" ht="14.25" customHeight="1">
      <c r="B34" s="680"/>
      <c r="C34" s="491" t="s">
        <v>63</v>
      </c>
      <c r="D34" s="492" t="s">
        <v>64</v>
      </c>
      <c r="E34" s="468"/>
      <c r="F34" s="459"/>
      <c r="G34" s="493">
        <v>0</v>
      </c>
      <c r="H34" s="493">
        <v>0</v>
      </c>
      <c r="I34" s="561">
        <f t="shared" si="1"/>
        <v>0</v>
      </c>
      <c r="J34" s="469"/>
      <c r="K34" s="459"/>
      <c r="L34" s="493">
        <v>0</v>
      </c>
      <c r="M34" s="493">
        <v>0</v>
      </c>
      <c r="N34" s="561">
        <f t="shared" si="2"/>
        <v>0</v>
      </c>
      <c r="O34" s="468"/>
      <c r="P34" s="459"/>
      <c r="Q34" s="493">
        <v>0</v>
      </c>
      <c r="R34" s="493">
        <v>0</v>
      </c>
      <c r="S34" s="561">
        <f t="shared" si="3"/>
        <v>0</v>
      </c>
      <c r="T34" s="469"/>
      <c r="U34" s="459"/>
      <c r="V34" s="493">
        <v>0</v>
      </c>
      <c r="W34" s="493">
        <v>0</v>
      </c>
      <c r="X34" s="561">
        <f t="shared" si="4"/>
        <v>0</v>
      </c>
      <c r="Y34" s="512">
        <f t="shared" si="7"/>
        <v>0</v>
      </c>
    </row>
    <row r="35" spans="2:25" s="188" customFormat="1" ht="14.25" customHeight="1">
      <c r="B35" s="680"/>
      <c r="C35" s="491" t="s">
        <v>65</v>
      </c>
      <c r="D35" s="492" t="s">
        <v>66</v>
      </c>
      <c r="E35" s="468"/>
      <c r="F35" s="459"/>
      <c r="G35" s="493">
        <v>99750</v>
      </c>
      <c r="H35" s="493">
        <v>5250</v>
      </c>
      <c r="I35" s="561">
        <f t="shared" si="1"/>
        <v>105000</v>
      </c>
      <c r="J35" s="469"/>
      <c r="K35" s="459"/>
      <c r="L35" s="493">
        <v>115710</v>
      </c>
      <c r="M35" s="493">
        <v>6090</v>
      </c>
      <c r="N35" s="561">
        <f t="shared" si="2"/>
        <v>121800</v>
      </c>
      <c r="O35" s="468"/>
      <c r="P35" s="459"/>
      <c r="Q35" s="493">
        <v>121296</v>
      </c>
      <c r="R35" s="493">
        <v>6384</v>
      </c>
      <c r="S35" s="561">
        <f t="shared" si="3"/>
        <v>127680</v>
      </c>
      <c r="T35" s="469"/>
      <c r="U35" s="459"/>
      <c r="V35" s="493">
        <v>129675</v>
      </c>
      <c r="W35" s="493">
        <v>6825</v>
      </c>
      <c r="X35" s="561">
        <f t="shared" si="4"/>
        <v>136500</v>
      </c>
      <c r="Y35" s="512">
        <f t="shared" si="7"/>
        <v>490980</v>
      </c>
    </row>
    <row r="36" spans="2:25" s="188" customFormat="1" ht="33" customHeight="1" thickBot="1">
      <c r="B36" s="680"/>
      <c r="C36" s="494" t="s">
        <v>67</v>
      </c>
      <c r="D36" s="513" t="s">
        <v>145</v>
      </c>
      <c r="E36" s="496"/>
      <c r="F36" s="501"/>
      <c r="G36" s="497">
        <v>0</v>
      </c>
      <c r="H36" s="497">
        <v>0</v>
      </c>
      <c r="I36" s="561">
        <f t="shared" si="1"/>
        <v>0</v>
      </c>
      <c r="J36" s="500"/>
      <c r="K36" s="501"/>
      <c r="L36" s="497">
        <v>0</v>
      </c>
      <c r="M36" s="497">
        <v>0</v>
      </c>
      <c r="N36" s="561">
        <f t="shared" si="2"/>
        <v>0</v>
      </c>
      <c r="O36" s="496"/>
      <c r="P36" s="501"/>
      <c r="Q36" s="497">
        <v>0</v>
      </c>
      <c r="R36" s="497">
        <v>0</v>
      </c>
      <c r="S36" s="561">
        <f t="shared" si="3"/>
        <v>0</v>
      </c>
      <c r="T36" s="500"/>
      <c r="U36" s="501"/>
      <c r="V36" s="497">
        <v>0</v>
      </c>
      <c r="W36" s="497">
        <v>0</v>
      </c>
      <c r="X36" s="561">
        <f t="shared" si="4"/>
        <v>0</v>
      </c>
      <c r="Y36" s="515">
        <f t="shared" si="7"/>
        <v>0</v>
      </c>
    </row>
    <row r="37" spans="2:25" s="195" customFormat="1" ht="14.25" customHeight="1" thickBot="1">
      <c r="B37" s="681"/>
      <c r="C37" s="693" t="s">
        <v>68</v>
      </c>
      <c r="D37" s="694"/>
      <c r="E37" s="503"/>
      <c r="F37" s="516"/>
      <c r="G37" s="476">
        <f>SUM(G27:G36)</f>
        <v>399000</v>
      </c>
      <c r="H37" s="476">
        <f t="shared" ref="H37:W37" si="8">SUM(H27:H36)</f>
        <v>21000</v>
      </c>
      <c r="I37" s="562">
        <f t="shared" si="8"/>
        <v>420000</v>
      </c>
      <c r="J37" s="568"/>
      <c r="K37" s="504"/>
      <c r="L37" s="504">
        <f t="shared" si="8"/>
        <v>462840</v>
      </c>
      <c r="M37" s="504">
        <f t="shared" si="8"/>
        <v>24360</v>
      </c>
      <c r="N37" s="562">
        <f t="shared" si="2"/>
        <v>487200</v>
      </c>
      <c r="O37" s="504"/>
      <c r="P37" s="504"/>
      <c r="Q37" s="504">
        <f t="shared" si="8"/>
        <v>485184</v>
      </c>
      <c r="R37" s="504">
        <f t="shared" si="8"/>
        <v>25536</v>
      </c>
      <c r="S37" s="562">
        <f t="shared" si="3"/>
        <v>510720</v>
      </c>
      <c r="T37" s="504"/>
      <c r="U37" s="504"/>
      <c r="V37" s="504">
        <f t="shared" si="8"/>
        <v>518700</v>
      </c>
      <c r="W37" s="504">
        <f t="shared" si="8"/>
        <v>27300</v>
      </c>
      <c r="X37" s="562">
        <f t="shared" si="4"/>
        <v>546000</v>
      </c>
      <c r="Y37" s="517">
        <f t="shared" si="7"/>
        <v>1963920</v>
      </c>
    </row>
    <row r="38" spans="2:25" s="188" customFormat="1" ht="14.25" customHeight="1" thickBot="1">
      <c r="B38" s="481"/>
      <c r="C38" s="482"/>
      <c r="D38" s="481"/>
      <c r="E38" s="484"/>
      <c r="F38" s="481"/>
      <c r="G38" s="481"/>
      <c r="H38" s="518"/>
      <c r="I38" s="481"/>
      <c r="J38" s="482"/>
      <c r="K38" s="482"/>
      <c r="L38" s="482"/>
      <c r="M38" s="518"/>
      <c r="N38" s="481"/>
      <c r="O38" s="481"/>
      <c r="P38" s="481"/>
      <c r="Q38" s="481"/>
      <c r="R38" s="518">
        <f>R37/Q37</f>
        <v>5.2631578947368418E-2</v>
      </c>
      <c r="S38" s="481"/>
      <c r="T38" s="481"/>
      <c r="U38" s="481"/>
      <c r="V38" s="481"/>
      <c r="W38" s="518">
        <f>W37/V37</f>
        <v>5.2631578947368418E-2</v>
      </c>
      <c r="X38" s="481"/>
      <c r="Y38" s="482"/>
    </row>
    <row r="39" spans="2:25" s="188" customFormat="1" ht="14.25" customHeight="1">
      <c r="B39" s="676" t="s">
        <v>69</v>
      </c>
      <c r="C39" s="519" t="s">
        <v>70</v>
      </c>
      <c r="D39" s="520" t="s">
        <v>71</v>
      </c>
      <c r="E39" s="665" t="s">
        <v>40</v>
      </c>
      <c r="F39" s="670"/>
      <c r="G39" s="670"/>
      <c r="H39" s="489" t="s">
        <v>40</v>
      </c>
      <c r="I39" s="490">
        <f>SUM(G39:H39)</f>
        <v>0</v>
      </c>
      <c r="J39" s="665" t="s">
        <v>40</v>
      </c>
      <c r="K39" s="666"/>
      <c r="L39" s="666"/>
      <c r="M39" s="489" t="s">
        <v>40</v>
      </c>
      <c r="N39" s="521">
        <v>0</v>
      </c>
      <c r="O39" s="665" t="s">
        <v>40</v>
      </c>
      <c r="P39" s="670"/>
      <c r="Q39" s="670"/>
      <c r="R39" s="489" t="s">
        <v>40</v>
      </c>
      <c r="S39" s="521">
        <v>0</v>
      </c>
      <c r="T39" s="674" t="s">
        <v>40</v>
      </c>
      <c r="U39" s="670"/>
      <c r="V39" s="670"/>
      <c r="W39" s="489" t="s">
        <v>40</v>
      </c>
      <c r="X39" s="522">
        <v>0</v>
      </c>
      <c r="Y39" s="523">
        <f>SUM(I39,N39,S39,X39)</f>
        <v>0</v>
      </c>
    </row>
    <row r="40" spans="2:25" s="188" customFormat="1" ht="14.25" customHeight="1">
      <c r="B40" s="677"/>
      <c r="C40" s="524" t="s">
        <v>72</v>
      </c>
      <c r="D40" s="525" t="s">
        <v>73</v>
      </c>
      <c r="E40" s="671"/>
      <c r="F40" s="672"/>
      <c r="G40" s="673"/>
      <c r="H40" s="493" t="s">
        <v>40</v>
      </c>
      <c r="I40" s="510">
        <v>0</v>
      </c>
      <c r="J40" s="667"/>
      <c r="K40" s="668"/>
      <c r="L40" s="669"/>
      <c r="M40" s="493" t="s">
        <v>40</v>
      </c>
      <c r="N40" s="526">
        <v>0</v>
      </c>
      <c r="O40" s="671"/>
      <c r="P40" s="672"/>
      <c r="Q40" s="673"/>
      <c r="R40" s="493" t="s">
        <v>40</v>
      </c>
      <c r="S40" s="526">
        <v>0</v>
      </c>
      <c r="T40" s="675"/>
      <c r="U40" s="672"/>
      <c r="V40" s="673"/>
      <c r="W40" s="493" t="s">
        <v>40</v>
      </c>
      <c r="X40" s="527">
        <v>0</v>
      </c>
      <c r="Y40" s="528">
        <f>SUM(I40,N40,S40,X40)</f>
        <v>0</v>
      </c>
    </row>
    <row r="41" spans="2:25" s="188" customFormat="1" ht="14.25" customHeight="1" thickBot="1">
      <c r="B41" s="677"/>
      <c r="C41" s="529" t="s">
        <v>74</v>
      </c>
      <c r="D41" s="530" t="s">
        <v>75</v>
      </c>
      <c r="E41" s="671"/>
      <c r="F41" s="673"/>
      <c r="G41" s="673"/>
      <c r="H41" s="493" t="s">
        <v>40</v>
      </c>
      <c r="I41" s="510">
        <f>SUM(G41:H41)</f>
        <v>0</v>
      </c>
      <c r="J41" s="667"/>
      <c r="K41" s="669"/>
      <c r="L41" s="669"/>
      <c r="M41" s="493" t="s">
        <v>40</v>
      </c>
      <c r="N41" s="526">
        <v>0</v>
      </c>
      <c r="O41" s="671"/>
      <c r="P41" s="673"/>
      <c r="Q41" s="673"/>
      <c r="R41" s="493" t="s">
        <v>40</v>
      </c>
      <c r="S41" s="526">
        <v>0</v>
      </c>
      <c r="T41" s="675"/>
      <c r="U41" s="673"/>
      <c r="V41" s="673"/>
      <c r="W41" s="493" t="s">
        <v>40</v>
      </c>
      <c r="X41" s="527">
        <v>0</v>
      </c>
      <c r="Y41" s="531">
        <f>SUM(I41,N41,S41,X41)</f>
        <v>0</v>
      </c>
    </row>
    <row r="42" spans="2:25" s="188" customFormat="1" ht="14.25" customHeight="1" thickBot="1">
      <c r="B42" s="678"/>
      <c r="C42" s="684" t="s">
        <v>76</v>
      </c>
      <c r="D42" s="686"/>
      <c r="E42" s="496"/>
      <c r="F42" s="532"/>
      <c r="G42" s="497"/>
      <c r="H42" s="497">
        <f>SUM(H39:H41)</f>
        <v>0</v>
      </c>
      <c r="I42" s="514">
        <f>SUM(I39:I41)</f>
        <v>0</v>
      </c>
      <c r="J42" s="496"/>
      <c r="K42" s="532"/>
      <c r="L42" s="497"/>
      <c r="M42" s="497">
        <f>SUM(M39:M41)</f>
        <v>0</v>
      </c>
      <c r="N42" s="514">
        <f>SUM(N39:N41)</f>
        <v>0</v>
      </c>
      <c r="O42" s="496"/>
      <c r="P42" s="532"/>
      <c r="Q42" s="497"/>
      <c r="R42" s="497">
        <f>SUM(R39:R41)</f>
        <v>0</v>
      </c>
      <c r="S42" s="514">
        <f>SUM(S39:S41)</f>
        <v>0</v>
      </c>
      <c r="T42" s="500"/>
      <c r="U42" s="532"/>
      <c r="V42" s="497"/>
      <c r="W42" s="497">
        <f>SUM(W39:W41)</f>
        <v>0</v>
      </c>
      <c r="X42" s="533">
        <f>SUM(X39:X41)</f>
        <v>0</v>
      </c>
      <c r="Y42" s="534">
        <f>SUM(I42,N42,S42,X42)</f>
        <v>0</v>
      </c>
    </row>
    <row r="43" spans="2:25" ht="14.25" customHeight="1">
      <c r="B43" s="351"/>
      <c r="C43" s="535"/>
      <c r="D43" s="536"/>
      <c r="E43" s="537"/>
      <c r="F43" s="538"/>
      <c r="G43" s="446"/>
      <c r="H43" s="446"/>
      <c r="I43" s="446"/>
      <c r="J43" s="537"/>
      <c r="K43" s="538"/>
      <c r="L43" s="446"/>
      <c r="M43" s="446"/>
      <c r="N43" s="446"/>
      <c r="O43" s="537"/>
      <c r="P43" s="538"/>
      <c r="Q43" s="446"/>
      <c r="R43" s="446"/>
      <c r="S43" s="446"/>
      <c r="T43" s="537"/>
      <c r="U43" s="538"/>
      <c r="V43" s="446"/>
      <c r="W43" s="446"/>
      <c r="X43" s="446"/>
      <c r="Y43" s="535"/>
    </row>
    <row r="44" spans="2:25" customFormat="1" ht="14.25" customHeight="1">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row>
    <row r="45" spans="2:25" ht="14.25" customHeight="1">
      <c r="B45" s="357"/>
      <c r="C45" s="535"/>
      <c r="D45" s="536"/>
      <c r="E45" s="357"/>
      <c r="F45" s="357"/>
      <c r="G45" s="357"/>
      <c r="H45" s="357"/>
      <c r="I45" s="357"/>
      <c r="J45" s="535"/>
      <c r="K45" s="535"/>
      <c r="L45" s="535"/>
      <c r="M45" s="535"/>
      <c r="N45" s="535"/>
      <c r="O45" s="357"/>
      <c r="P45" s="357"/>
      <c r="Q45" s="357"/>
      <c r="R45" s="357"/>
      <c r="S45" s="357"/>
      <c r="T45" s="357"/>
      <c r="U45" s="357"/>
      <c r="V45" s="357"/>
      <c r="W45" s="357"/>
      <c r="X45" s="357"/>
      <c r="Y45" s="535"/>
    </row>
    <row r="46" spans="2:25" ht="14.25" customHeight="1" thickBot="1">
      <c r="B46" s="357"/>
      <c r="C46" s="535"/>
      <c r="D46" s="536"/>
      <c r="E46" s="357"/>
      <c r="F46" s="357"/>
      <c r="G46" s="357"/>
      <c r="H46" s="357"/>
      <c r="I46" s="357"/>
      <c r="J46" s="535"/>
      <c r="K46" s="535"/>
      <c r="L46" s="535"/>
      <c r="M46" s="535"/>
      <c r="N46" s="535"/>
      <c r="O46" s="535"/>
      <c r="P46" s="535"/>
      <c r="Q46" s="535"/>
      <c r="R46" s="535"/>
      <c r="S46" s="535"/>
      <c r="T46" s="535"/>
      <c r="U46" s="535"/>
      <c r="V46" s="535"/>
      <c r="W46" s="535"/>
      <c r="X46" s="535"/>
      <c r="Y46" s="535"/>
    </row>
    <row r="47" spans="2:25" ht="14.25" customHeight="1" thickBot="1">
      <c r="B47" s="357"/>
      <c r="C47" s="535"/>
      <c r="D47" s="536"/>
      <c r="E47" s="663" t="s">
        <v>0</v>
      </c>
      <c r="F47" s="664"/>
      <c r="G47" s="285"/>
      <c r="H47" s="285"/>
      <c r="I47" s="285"/>
      <c r="J47" s="285"/>
      <c r="K47" s="535"/>
      <c r="L47" s="535"/>
      <c r="M47" s="535"/>
      <c r="N47" s="535"/>
      <c r="O47" s="535"/>
      <c r="P47" s="535"/>
      <c r="Q47" s="535"/>
      <c r="R47" s="535"/>
      <c r="S47" s="535"/>
      <c r="T47" s="535"/>
      <c r="U47" s="535"/>
      <c r="V47" s="535"/>
      <c r="W47" s="535"/>
      <c r="X47" s="535"/>
      <c r="Y47" s="535"/>
    </row>
    <row r="48" spans="2:25" ht="14.25" customHeight="1">
      <c r="B48" s="357"/>
      <c r="C48" s="535"/>
      <c r="D48" s="541" t="s">
        <v>77</v>
      </c>
      <c r="E48" s="542" t="s">
        <v>78</v>
      </c>
      <c r="F48" s="543" t="s">
        <v>79</v>
      </c>
      <c r="G48" s="285"/>
      <c r="H48" s="285"/>
      <c r="I48" s="285"/>
      <c r="J48" s="285"/>
      <c r="K48" s="535"/>
      <c r="L48" s="535"/>
      <c r="M48" s="535"/>
      <c r="N48" s="535"/>
      <c r="O48" s="535"/>
      <c r="P48" s="535"/>
      <c r="Q48" s="535"/>
      <c r="R48" s="535"/>
      <c r="S48" s="535"/>
      <c r="T48" s="535"/>
      <c r="U48" s="535"/>
      <c r="V48" s="535"/>
      <c r="W48" s="535"/>
      <c r="X48" s="535"/>
      <c r="Y48" s="535"/>
    </row>
    <row r="49" spans="2:25" ht="14.25" customHeight="1">
      <c r="B49" s="357"/>
      <c r="C49" s="535"/>
      <c r="D49" s="544" t="s">
        <v>30</v>
      </c>
      <c r="E49" s="545">
        <f>I20+N20+S20+X20</f>
        <v>233800</v>
      </c>
      <c r="F49" s="546">
        <f>E49/E53</f>
        <v>0.1</v>
      </c>
      <c r="G49" s="285"/>
      <c r="H49" s="285"/>
      <c r="I49" s="285"/>
      <c r="J49" s="285"/>
      <c r="K49" s="535"/>
      <c r="L49" s="535"/>
      <c r="M49" s="535"/>
      <c r="N49" s="535"/>
      <c r="O49" s="535"/>
      <c r="P49" s="535"/>
      <c r="Q49" s="535"/>
      <c r="R49" s="535"/>
      <c r="S49" s="535"/>
      <c r="T49" s="535"/>
      <c r="U49" s="535"/>
      <c r="V49" s="535"/>
      <c r="W49" s="535"/>
      <c r="X49" s="535"/>
      <c r="Y49" s="535"/>
    </row>
    <row r="50" spans="2:25" ht="14.25" customHeight="1">
      <c r="B50" s="357"/>
      <c r="C50" s="535"/>
      <c r="D50" s="544" t="s">
        <v>3</v>
      </c>
      <c r="E50" s="545">
        <f>I25+N25+S25+X25</f>
        <v>140280</v>
      </c>
      <c r="F50" s="546">
        <f>E50/E53</f>
        <v>0.06</v>
      </c>
      <c r="G50" s="285"/>
      <c r="H50" s="285"/>
      <c r="I50" s="285"/>
      <c r="J50" s="285"/>
      <c r="K50" s="535"/>
      <c r="L50" s="535"/>
      <c r="M50" s="535"/>
      <c r="N50" s="535"/>
      <c r="O50" s="535"/>
      <c r="P50" s="535"/>
      <c r="Q50" s="535"/>
      <c r="R50" s="535"/>
      <c r="S50" s="535"/>
      <c r="T50" s="535"/>
      <c r="U50" s="535"/>
      <c r="V50" s="535"/>
      <c r="W50" s="535"/>
      <c r="X50" s="535"/>
      <c r="Y50" s="535"/>
    </row>
    <row r="51" spans="2:25" s="188" customFormat="1" ht="14.4">
      <c r="B51" s="481"/>
      <c r="C51" s="482"/>
      <c r="D51" s="544" t="s">
        <v>8</v>
      </c>
      <c r="E51" s="547">
        <f>I37+N37+S37+X37</f>
        <v>1963920</v>
      </c>
      <c r="F51" s="548">
        <f>E51/E53</f>
        <v>0.84</v>
      </c>
      <c r="G51" s="285"/>
      <c r="H51" s="285"/>
      <c r="I51" s="285"/>
      <c r="J51" s="285"/>
      <c r="K51" s="482"/>
      <c r="L51" s="535"/>
      <c r="M51" s="535"/>
      <c r="N51" s="535"/>
      <c r="O51" s="535"/>
      <c r="P51" s="535"/>
      <c r="Q51" s="535"/>
      <c r="R51" s="535"/>
      <c r="S51" s="535"/>
      <c r="T51" s="535"/>
      <c r="U51" s="535"/>
      <c r="V51" s="535"/>
      <c r="W51" s="535"/>
      <c r="X51" s="535"/>
      <c r="Y51" s="482"/>
    </row>
    <row r="52" spans="2:25" ht="14.25" customHeight="1" thickBot="1">
      <c r="D52" s="549" t="s">
        <v>80</v>
      </c>
      <c r="E52" s="550">
        <f>I42+N42+S42+X42</f>
        <v>0</v>
      </c>
      <c r="F52" s="551">
        <f>E52/E53</f>
        <v>0</v>
      </c>
      <c r="G52" s="285"/>
      <c r="H52"/>
      <c r="I52"/>
      <c r="J52"/>
      <c r="O52" s="173"/>
      <c r="P52" s="173"/>
      <c r="Q52" s="173"/>
      <c r="R52" s="173"/>
      <c r="S52" s="173"/>
      <c r="T52" s="173"/>
      <c r="U52" s="173"/>
      <c r="V52" s="173"/>
      <c r="W52" s="173"/>
      <c r="X52" s="173"/>
    </row>
    <row r="53" spans="2:25" ht="14.25" customHeight="1" thickBot="1">
      <c r="D53" s="540" t="s">
        <v>81</v>
      </c>
      <c r="E53" s="552">
        <f>SUM(E49:E52)</f>
        <v>2338000</v>
      </c>
      <c r="F53" s="553">
        <f>SUM(F49:F52)</f>
        <v>1</v>
      </c>
      <c r="G53" s="285"/>
      <c r="H53"/>
      <c r="I53"/>
      <c r="J53"/>
      <c r="O53" s="173"/>
      <c r="P53" s="173"/>
      <c r="Q53" s="173"/>
      <c r="R53" s="173"/>
      <c r="S53" s="173"/>
      <c r="T53" s="173"/>
      <c r="U53" s="173"/>
      <c r="V53" s="173"/>
      <c r="W53" s="173"/>
      <c r="X53" s="173"/>
    </row>
    <row r="54" spans="2:25" ht="14.25" customHeight="1">
      <c r="B54"/>
      <c r="C54"/>
      <c r="D54" s="285"/>
      <c r="E54" s="285"/>
      <c r="F54" s="357"/>
      <c r="G54" s="285"/>
      <c r="H54"/>
      <c r="I54"/>
      <c r="J54"/>
      <c r="O54" s="173"/>
      <c r="P54" s="173"/>
      <c r="Q54" s="173"/>
      <c r="R54" s="173"/>
      <c r="S54" s="173"/>
      <c r="T54" s="173"/>
      <c r="U54" s="173"/>
      <c r="V54" s="173"/>
      <c r="W54" s="173"/>
      <c r="X54" s="173"/>
    </row>
    <row r="55" spans="2:25" ht="14.25" customHeight="1">
      <c r="B55"/>
      <c r="C55"/>
      <c r="D55"/>
      <c r="E55"/>
      <c r="G55"/>
      <c r="H55"/>
      <c r="I55"/>
      <c r="J55"/>
      <c r="O55" s="173"/>
      <c r="P55" s="173"/>
      <c r="Q55" s="173"/>
      <c r="R55" s="173"/>
      <c r="S55" s="173"/>
      <c r="T55" s="173"/>
      <c r="U55" s="173"/>
      <c r="V55" s="173"/>
      <c r="W55" s="173"/>
      <c r="X55" s="173"/>
    </row>
    <row r="56" spans="2:25" ht="14.25" customHeight="1">
      <c r="B56"/>
      <c r="C56"/>
      <c r="D56"/>
      <c r="E56"/>
      <c r="G56"/>
      <c r="H56"/>
      <c r="I56"/>
      <c r="J56"/>
    </row>
    <row r="57" spans="2:25" ht="14.25" customHeight="1">
      <c r="B57"/>
      <c r="C57"/>
      <c r="D57"/>
      <c r="E57"/>
      <c r="J57" s="171"/>
    </row>
    <row r="58" spans="2:25" ht="14.25" customHeight="1">
      <c r="B58"/>
      <c r="C58"/>
      <c r="D58"/>
      <c r="E58"/>
      <c r="J58" s="171"/>
    </row>
    <row r="59" spans="2:25" ht="14.25" customHeight="1">
      <c r="B59"/>
      <c r="C59"/>
      <c r="D59"/>
      <c r="E59"/>
    </row>
    <row r="60" spans="2:25" ht="14.25" customHeight="1">
      <c r="B60"/>
      <c r="C60"/>
      <c r="D60"/>
      <c r="E60"/>
    </row>
    <row r="61" spans="2:25" ht="14.25" customHeight="1">
      <c r="B61"/>
      <c r="C61"/>
      <c r="D61"/>
      <c r="E61"/>
    </row>
    <row r="62" spans="2:25" ht="14.25" customHeight="1"/>
    <row r="63" spans="2:25" ht="14.25" customHeight="1"/>
    <row r="64" spans="2: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sheetData>
  <mergeCells count="21">
    <mergeCell ref="E4:F4"/>
    <mergeCell ref="E5:F5"/>
    <mergeCell ref="E6:F6"/>
    <mergeCell ref="E14:I14"/>
    <mergeCell ref="J14:N14"/>
    <mergeCell ref="O14:S14"/>
    <mergeCell ref="T14:X14"/>
    <mergeCell ref="Y14:Y15"/>
    <mergeCell ref="J39:L41"/>
    <mergeCell ref="C42:D42"/>
    <mergeCell ref="O39:Q41"/>
    <mergeCell ref="T39:V41"/>
    <mergeCell ref="B16:B20"/>
    <mergeCell ref="C20:D20"/>
    <mergeCell ref="B22:B25"/>
    <mergeCell ref="C25:D25"/>
    <mergeCell ref="E47:F47"/>
    <mergeCell ref="B27:B37"/>
    <mergeCell ref="C37:D37"/>
    <mergeCell ref="B39:B42"/>
    <mergeCell ref="E39:G41"/>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8C70-5E6E-4A18-8231-3465E0D374C3}">
  <dimension ref="A1:AV1000"/>
  <sheetViews>
    <sheetView zoomScale="85" zoomScaleNormal="85" workbookViewId="0">
      <selection activeCell="Q46" sqref="Q46"/>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11.6640625" style="5" customWidth="1"/>
    <col min="7" max="7" width="13.5546875" style="5" customWidth="1"/>
    <col min="8" max="8" width="10.6640625" style="5" customWidth="1"/>
    <col min="9" max="9" width="13.6640625" style="5" customWidth="1"/>
    <col min="10" max="10" width="14.664062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66" t="s">
        <v>208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66" t="s">
        <v>92</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66" t="s">
        <v>209</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s="285"/>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row>
    <row r="8" spans="1:48" ht="14.25" customHeight="1">
      <c r="A8" s="3"/>
      <c r="B8" s="3"/>
      <c r="C8" s="3"/>
      <c r="D8" s="4"/>
      <c r="E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row>
    <row r="9" spans="1:48" ht="14.25" customHeight="1">
      <c r="A9" s="3"/>
      <c r="B9" s="3"/>
      <c r="C9" s="3"/>
      <c r="D9" s="4"/>
      <c r="E9" s="6"/>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row>
    <row r="10" spans="1:48" ht="14.25" customHeight="1">
      <c r="A10" s="3"/>
      <c r="B10" s="3"/>
      <c r="C10" s="3"/>
      <c r="D10" s="3"/>
      <c r="E10" s="6"/>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8"/>
      <c r="AB10"/>
      <c r="AC10"/>
      <c r="AD10"/>
      <c r="AE10"/>
      <c r="AF10"/>
      <c r="AG10"/>
      <c r="AH10"/>
      <c r="AI10"/>
      <c r="AJ10"/>
      <c r="AK10"/>
      <c r="AL10"/>
      <c r="AM10"/>
      <c r="AN10"/>
      <c r="AO10"/>
      <c r="AP10"/>
      <c r="AQ10"/>
      <c r="AR10"/>
      <c r="AS10"/>
      <c r="AT10"/>
      <c r="AU10"/>
      <c r="AV10"/>
    </row>
    <row r="11" spans="1:48" ht="14.25" customHeight="1">
      <c r="A11" s="3"/>
      <c r="B11" s="3"/>
      <c r="C11" s="4"/>
      <c r="D11" s="4" t="s">
        <v>22</v>
      </c>
      <c r="E11" s="4" t="s">
        <v>23</v>
      </c>
      <c r="F11" s="9" t="s">
        <v>24</v>
      </c>
      <c r="G11" s="10" t="s">
        <v>28</v>
      </c>
      <c r="H11" s="10" t="s">
        <v>25</v>
      </c>
      <c r="I11" s="10" t="s">
        <v>29</v>
      </c>
      <c r="J11" s="11"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2"/>
      <c r="AA11" s="10"/>
      <c r="AB11"/>
      <c r="AC11"/>
      <c r="AD11"/>
      <c r="AE11"/>
      <c r="AF11"/>
      <c r="AG11"/>
      <c r="AH11"/>
      <c r="AI11"/>
      <c r="AJ11"/>
      <c r="AK11"/>
      <c r="AL11"/>
      <c r="AM11"/>
      <c r="AN11"/>
      <c r="AO11"/>
      <c r="AP11"/>
      <c r="AQ11"/>
      <c r="AR11"/>
      <c r="AS11"/>
      <c r="AT11"/>
      <c r="AU11"/>
      <c r="AV11"/>
    </row>
    <row r="12" spans="1:48" ht="14.25" customHeight="1">
      <c r="A12" s="42"/>
      <c r="B12" s="3"/>
      <c r="C12" s="635" t="s">
        <v>30</v>
      </c>
      <c r="D12" s="13" t="s">
        <v>31</v>
      </c>
      <c r="E12" s="14" t="s">
        <v>32</v>
      </c>
      <c r="F12" s="241"/>
      <c r="G12" s="246"/>
      <c r="H12" s="244"/>
      <c r="I12" s="244"/>
      <c r="J12" s="300">
        <v>12500</v>
      </c>
      <c r="K12" s="301"/>
      <c r="L12" s="302"/>
      <c r="M12" s="302"/>
      <c r="N12" s="302"/>
      <c r="O12" s="300">
        <v>7250</v>
      </c>
      <c r="P12" s="302"/>
      <c r="Q12" s="302"/>
      <c r="R12" s="302"/>
      <c r="S12" s="302"/>
      <c r="T12" s="300">
        <v>7600</v>
      </c>
      <c r="U12" s="301"/>
      <c r="V12" s="302"/>
      <c r="W12" s="302"/>
      <c r="X12" s="302"/>
      <c r="Y12" s="300">
        <v>8125</v>
      </c>
      <c r="Z12" s="303">
        <f>SUM(J12,O12,T12,Y12)</f>
        <v>35475</v>
      </c>
      <c r="AA12" s="3"/>
      <c r="AB12"/>
      <c r="AC12"/>
      <c r="AD12"/>
      <c r="AE12"/>
      <c r="AF12"/>
      <c r="AG12"/>
      <c r="AH12"/>
      <c r="AI12"/>
      <c r="AJ12"/>
      <c r="AK12"/>
      <c r="AL12"/>
      <c r="AM12"/>
      <c r="AN12"/>
      <c r="AO12"/>
      <c r="AP12"/>
      <c r="AQ12"/>
      <c r="AR12"/>
      <c r="AS12"/>
      <c r="AT12"/>
      <c r="AU12"/>
      <c r="AV12"/>
    </row>
    <row r="13" spans="1:48" ht="14.25" customHeight="1">
      <c r="A13" s="3"/>
      <c r="B13" s="3"/>
      <c r="C13" s="636"/>
      <c r="D13" s="13" t="s">
        <v>33</v>
      </c>
      <c r="E13" s="6" t="s">
        <v>34</v>
      </c>
      <c r="F13" s="241"/>
      <c r="G13" s="246"/>
      <c r="H13" s="244"/>
      <c r="I13" s="244"/>
      <c r="J13" s="300">
        <v>12500</v>
      </c>
      <c r="K13" s="301"/>
      <c r="L13" s="302"/>
      <c r="M13" s="302"/>
      <c r="N13" s="302"/>
      <c r="O13" s="300">
        <v>7250</v>
      </c>
      <c r="P13" s="302"/>
      <c r="Q13" s="302"/>
      <c r="R13" s="302"/>
      <c r="S13" s="302"/>
      <c r="T13" s="300">
        <v>7600</v>
      </c>
      <c r="U13" s="301"/>
      <c r="V13" s="302"/>
      <c r="W13" s="302"/>
      <c r="X13" s="302"/>
      <c r="Y13" s="300">
        <v>8125</v>
      </c>
      <c r="Z13" s="303">
        <f>SUM(J13,O13,T13,Y13)</f>
        <v>35475</v>
      </c>
      <c r="AA13" s="3"/>
      <c r="AB13"/>
      <c r="AC13"/>
      <c r="AD13"/>
      <c r="AE13"/>
      <c r="AF13"/>
      <c r="AG13"/>
      <c r="AH13"/>
      <c r="AI13"/>
      <c r="AJ13"/>
      <c r="AK13"/>
      <c r="AL13"/>
      <c r="AM13"/>
      <c r="AN13"/>
      <c r="AO13"/>
      <c r="AP13"/>
      <c r="AQ13"/>
      <c r="AR13"/>
      <c r="AS13"/>
      <c r="AT13"/>
      <c r="AU13"/>
      <c r="AV13"/>
    </row>
    <row r="14" spans="1:48" ht="14.25" customHeight="1">
      <c r="A14" s="3"/>
      <c r="B14" s="3"/>
      <c r="C14" s="636"/>
      <c r="D14" s="13" t="s">
        <v>35</v>
      </c>
      <c r="E14" s="6" t="s">
        <v>36</v>
      </c>
      <c r="F14" s="241"/>
      <c r="G14" s="246"/>
      <c r="H14" s="244"/>
      <c r="I14" s="244"/>
      <c r="J14" s="300">
        <v>25000</v>
      </c>
      <c r="K14" s="301"/>
      <c r="L14" s="302"/>
      <c r="M14" s="302"/>
      <c r="N14" s="302"/>
      <c r="O14" s="300">
        <v>14500</v>
      </c>
      <c r="P14" s="302"/>
      <c r="Q14" s="302"/>
      <c r="R14" s="302"/>
      <c r="S14" s="302"/>
      <c r="T14" s="300">
        <v>15200</v>
      </c>
      <c r="U14" s="301"/>
      <c r="V14" s="302"/>
      <c r="W14" s="302"/>
      <c r="X14" s="302"/>
      <c r="Y14" s="300">
        <v>16250</v>
      </c>
      <c r="Z14" s="303">
        <f>SUM(J14,O14,T14,Y14)</f>
        <v>70950</v>
      </c>
      <c r="AA14" s="3"/>
      <c r="AB14"/>
      <c r="AC14"/>
      <c r="AD14"/>
      <c r="AE14"/>
      <c r="AF14"/>
      <c r="AG14"/>
      <c r="AH14"/>
      <c r="AI14"/>
      <c r="AJ14"/>
      <c r="AK14"/>
      <c r="AL14"/>
      <c r="AM14"/>
      <c r="AN14"/>
      <c r="AO14"/>
      <c r="AP14"/>
      <c r="AQ14"/>
      <c r="AR14"/>
      <c r="AS14"/>
      <c r="AT14"/>
      <c r="AU14"/>
      <c r="AV14"/>
    </row>
    <row r="15" spans="1:48" ht="14.25" customHeight="1" thickBot="1">
      <c r="A15" s="3"/>
      <c r="B15" s="3"/>
      <c r="C15" s="636"/>
      <c r="D15" s="18" t="s">
        <v>37</v>
      </c>
      <c r="E15" s="19" t="s">
        <v>38</v>
      </c>
      <c r="F15" s="241"/>
      <c r="G15" s="246"/>
      <c r="H15" s="244"/>
      <c r="I15" s="244"/>
      <c r="J15" s="300">
        <v>0</v>
      </c>
      <c r="K15" s="301"/>
      <c r="L15" s="302"/>
      <c r="M15" s="302"/>
      <c r="N15" s="302"/>
      <c r="O15" s="300">
        <v>0</v>
      </c>
      <c r="P15" s="302"/>
      <c r="Q15" s="302"/>
      <c r="R15" s="302"/>
      <c r="S15" s="302"/>
      <c r="T15" s="300">
        <v>0</v>
      </c>
      <c r="U15" s="304"/>
      <c r="V15" s="302"/>
      <c r="W15" s="305"/>
      <c r="X15" s="305"/>
      <c r="Y15" s="306">
        <v>0</v>
      </c>
      <c r="Z15" s="307">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3"/>
      <c r="E16" s="4" t="s">
        <v>39</v>
      </c>
      <c r="F16" s="242"/>
      <c r="G16" s="253"/>
      <c r="H16" s="253"/>
      <c r="I16" s="253"/>
      <c r="J16" s="308">
        <v>50000</v>
      </c>
      <c r="K16" s="309"/>
      <c r="L16" s="310"/>
      <c r="M16" s="310"/>
      <c r="N16" s="310"/>
      <c r="O16" s="308">
        <v>29000</v>
      </c>
      <c r="P16" s="309"/>
      <c r="Q16" s="310"/>
      <c r="R16" s="310"/>
      <c r="S16" s="310"/>
      <c r="T16" s="308">
        <v>30400</v>
      </c>
      <c r="U16" s="311"/>
      <c r="V16" s="310"/>
      <c r="W16" s="312"/>
      <c r="X16" s="312"/>
      <c r="Y16" s="308">
        <v>32500</v>
      </c>
      <c r="Z16" s="312"/>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314"/>
      <c r="K17" s="311"/>
      <c r="L17" s="312"/>
      <c r="M17" s="312"/>
      <c r="N17" s="312"/>
      <c r="O17" s="314"/>
      <c r="P17" s="311"/>
      <c r="Q17" s="312"/>
      <c r="R17" s="312"/>
      <c r="S17" s="312"/>
      <c r="T17" s="314"/>
      <c r="U17" s="311"/>
      <c r="V17" s="312"/>
      <c r="W17" s="312"/>
      <c r="X17" s="312"/>
      <c r="Y17" s="314"/>
      <c r="Z17" s="312"/>
      <c r="AA17" s="3"/>
      <c r="AB17"/>
      <c r="AC17"/>
      <c r="AD17"/>
      <c r="AE17"/>
      <c r="AF17"/>
      <c r="AG17"/>
      <c r="AH17"/>
      <c r="AI17"/>
      <c r="AJ17"/>
      <c r="AK17"/>
      <c r="AL17"/>
      <c r="AM17"/>
      <c r="AN17"/>
      <c r="AO17"/>
      <c r="AP17"/>
      <c r="AQ17"/>
      <c r="AR17"/>
      <c r="AS17"/>
      <c r="AT17"/>
      <c r="AU17"/>
      <c r="AV17"/>
    </row>
    <row r="18" spans="1:48" ht="14.25" customHeight="1">
      <c r="A18" s="42"/>
      <c r="B18" s="3"/>
      <c r="C18" s="635" t="s">
        <v>3</v>
      </c>
      <c r="D18" s="13" t="s">
        <v>41</v>
      </c>
      <c r="E18" s="24" t="s">
        <v>42</v>
      </c>
      <c r="F18" s="241"/>
      <c r="G18" s="246"/>
      <c r="H18" s="244"/>
      <c r="I18" s="244"/>
      <c r="J18" s="300">
        <v>22500</v>
      </c>
      <c r="K18" s="302"/>
      <c r="L18" s="302"/>
      <c r="M18" s="302"/>
      <c r="N18" s="302"/>
      <c r="O18" s="300">
        <v>26100</v>
      </c>
      <c r="P18" s="302"/>
      <c r="Q18" s="302"/>
      <c r="R18" s="302"/>
      <c r="S18" s="302"/>
      <c r="T18" s="300">
        <v>27360</v>
      </c>
      <c r="U18" s="301"/>
      <c r="V18" s="302"/>
      <c r="W18" s="302"/>
      <c r="X18" s="302"/>
      <c r="Y18" s="300">
        <v>29250</v>
      </c>
      <c r="Z18" s="303">
        <f>SUM(J18,O18,T18,Y18)</f>
        <v>105210</v>
      </c>
      <c r="AA18" s="3"/>
      <c r="AB18"/>
      <c r="AC18"/>
      <c r="AD18"/>
      <c r="AE18"/>
      <c r="AF18"/>
      <c r="AG18"/>
      <c r="AH18"/>
      <c r="AI18"/>
      <c r="AJ18"/>
      <c r="AK18"/>
      <c r="AL18"/>
      <c r="AM18"/>
      <c r="AN18"/>
      <c r="AO18"/>
      <c r="AP18"/>
      <c r="AQ18"/>
      <c r="AR18"/>
      <c r="AS18"/>
      <c r="AT18"/>
      <c r="AU18"/>
      <c r="AV18"/>
    </row>
    <row r="19" spans="1:48" ht="14.25" customHeight="1">
      <c r="A19" s="3"/>
      <c r="B19" s="3"/>
      <c r="C19" s="636"/>
      <c r="D19" s="13" t="s">
        <v>43</v>
      </c>
      <c r="E19" s="6" t="s">
        <v>44</v>
      </c>
      <c r="F19" s="241"/>
      <c r="G19" s="246"/>
      <c r="H19" s="244"/>
      <c r="I19" s="244"/>
      <c r="J19" s="300">
        <v>7500</v>
      </c>
      <c r="K19" s="302"/>
      <c r="L19" s="302"/>
      <c r="M19" s="302"/>
      <c r="N19" s="302"/>
      <c r="O19" s="300">
        <v>8700</v>
      </c>
      <c r="P19" s="302"/>
      <c r="Q19" s="302"/>
      <c r="R19" s="302"/>
      <c r="S19" s="302"/>
      <c r="T19" s="300">
        <v>9120</v>
      </c>
      <c r="U19" s="301"/>
      <c r="V19" s="302"/>
      <c r="W19" s="302"/>
      <c r="X19" s="302"/>
      <c r="Y19" s="300">
        <v>9750</v>
      </c>
      <c r="Z19" s="303">
        <f>SUM(J19,O19,T19,Y19)</f>
        <v>35070</v>
      </c>
      <c r="AA19" s="3"/>
      <c r="AB19"/>
      <c r="AC19"/>
      <c r="AD19"/>
      <c r="AE19"/>
      <c r="AF19"/>
      <c r="AG19"/>
      <c r="AH19"/>
      <c r="AI19"/>
      <c r="AJ19"/>
      <c r="AK19"/>
      <c r="AL19"/>
      <c r="AM19"/>
      <c r="AN19"/>
      <c r="AO19"/>
      <c r="AP19"/>
      <c r="AQ19"/>
      <c r="AR19"/>
      <c r="AS19"/>
      <c r="AT19"/>
      <c r="AU19"/>
      <c r="AV19"/>
    </row>
    <row r="20" spans="1:48" ht="14.25" customHeight="1" thickBot="1">
      <c r="A20" s="3"/>
      <c r="B20" s="3"/>
      <c r="C20" s="636"/>
      <c r="D20" s="18" t="s">
        <v>45</v>
      </c>
      <c r="E20" s="19" t="s">
        <v>46</v>
      </c>
      <c r="F20" s="241"/>
      <c r="G20" s="246"/>
      <c r="H20" s="244"/>
      <c r="I20" s="244"/>
      <c r="J20" s="300">
        <v>0</v>
      </c>
      <c r="K20" s="302"/>
      <c r="L20" s="302"/>
      <c r="M20" s="302"/>
      <c r="N20" s="302"/>
      <c r="O20" s="300">
        <v>0</v>
      </c>
      <c r="P20" s="302"/>
      <c r="Q20" s="302"/>
      <c r="R20" s="302"/>
      <c r="S20" s="302"/>
      <c r="T20" s="300">
        <v>0</v>
      </c>
      <c r="U20" s="304"/>
      <c r="V20" s="302"/>
      <c r="W20" s="305"/>
      <c r="X20" s="305"/>
      <c r="Y20" s="306">
        <v>0</v>
      </c>
      <c r="Z20" s="307">
        <f>SUM(J20,O20,T20,Y20)</f>
        <v>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4" t="s">
        <v>47</v>
      </c>
      <c r="F21" s="242"/>
      <c r="G21" s="253"/>
      <c r="H21" s="253"/>
      <c r="I21" s="253"/>
      <c r="J21" s="308">
        <v>30000</v>
      </c>
      <c r="K21" s="309"/>
      <c r="L21" s="310"/>
      <c r="M21" s="310"/>
      <c r="N21" s="310"/>
      <c r="O21" s="308">
        <v>34800</v>
      </c>
      <c r="P21" s="309"/>
      <c r="Q21" s="310"/>
      <c r="R21" s="310"/>
      <c r="S21" s="310"/>
      <c r="T21" s="308">
        <v>36480</v>
      </c>
      <c r="U21" s="311"/>
      <c r="V21" s="310"/>
      <c r="W21" s="312"/>
      <c r="X21" s="312"/>
      <c r="Y21" s="308">
        <v>39000</v>
      </c>
      <c r="Z21" s="312"/>
      <c r="AA21" s="3"/>
      <c r="AB21"/>
      <c r="AC21"/>
      <c r="AD21"/>
      <c r="AE21"/>
      <c r="AF21"/>
      <c r="AG21"/>
      <c r="AH21"/>
      <c r="AI21"/>
      <c r="AJ21"/>
      <c r="AK21"/>
      <c r="AL21"/>
      <c r="AM21"/>
      <c r="AN21"/>
      <c r="AO21"/>
      <c r="AP21"/>
      <c r="AQ21"/>
      <c r="AR21"/>
      <c r="AS21"/>
      <c r="AT21"/>
      <c r="AU21"/>
      <c r="AV21"/>
    </row>
    <row r="22" spans="1:48" ht="14.25" customHeight="1">
      <c r="A22" s="3"/>
      <c r="B22" s="3"/>
      <c r="C22" s="3"/>
      <c r="D22" s="3"/>
      <c r="E22" s="3"/>
      <c r="F22" s="243"/>
      <c r="G22" s="255"/>
      <c r="H22" s="255"/>
      <c r="I22" s="255"/>
      <c r="J22" s="314"/>
      <c r="K22" s="311"/>
      <c r="L22" s="312"/>
      <c r="M22" s="312"/>
      <c r="N22" s="312"/>
      <c r="O22" s="314"/>
      <c r="P22" s="311"/>
      <c r="Q22" s="312"/>
      <c r="R22" s="312"/>
      <c r="S22" s="312"/>
      <c r="T22" s="314"/>
      <c r="U22" s="311"/>
      <c r="V22" s="312"/>
      <c r="W22" s="312"/>
      <c r="X22" s="312"/>
      <c r="Y22" s="314"/>
      <c r="Z22" s="312"/>
      <c r="AA22" s="3"/>
      <c r="AB22"/>
      <c r="AC22"/>
      <c r="AD22"/>
      <c r="AE22"/>
      <c r="AF22"/>
      <c r="AG22"/>
      <c r="AH22"/>
      <c r="AI22"/>
      <c r="AJ22"/>
      <c r="AK22"/>
      <c r="AL22"/>
      <c r="AM22"/>
      <c r="AN22"/>
      <c r="AO22"/>
      <c r="AP22"/>
      <c r="AQ22"/>
      <c r="AR22"/>
      <c r="AS22"/>
      <c r="AT22"/>
      <c r="AU22"/>
      <c r="AV22"/>
    </row>
    <row r="23" spans="1:48" ht="28.5" customHeight="1">
      <c r="A23" s="3"/>
      <c r="B23" s="3"/>
      <c r="C23" s="638" t="s">
        <v>48</v>
      </c>
      <c r="D23" s="13" t="s">
        <v>49</v>
      </c>
      <c r="E23" s="14" t="s">
        <v>50</v>
      </c>
      <c r="F23" s="241"/>
      <c r="G23" s="246"/>
      <c r="H23" s="244"/>
      <c r="I23" s="244"/>
      <c r="J23" s="300">
        <v>105000</v>
      </c>
      <c r="K23" s="301"/>
      <c r="L23" s="302"/>
      <c r="M23" s="302"/>
      <c r="N23" s="302"/>
      <c r="O23" s="300">
        <v>129050</v>
      </c>
      <c r="P23" s="301"/>
      <c r="Q23" s="302"/>
      <c r="R23" s="302"/>
      <c r="S23" s="302"/>
      <c r="T23" s="300">
        <v>135280</v>
      </c>
      <c r="U23" s="301"/>
      <c r="V23" s="302"/>
      <c r="W23" s="302"/>
      <c r="X23" s="302"/>
      <c r="Y23" s="300">
        <v>144625</v>
      </c>
      <c r="Z23" s="303">
        <f t="shared" ref="Z23:Z32" si="0">SUM(J23,O23,T23,Y23)</f>
        <v>513955</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27" t="s">
        <v>52</v>
      </c>
      <c r="F24" s="241"/>
      <c r="G24" s="246"/>
      <c r="H24" s="244"/>
      <c r="I24" s="244"/>
      <c r="J24" s="300">
        <v>0</v>
      </c>
      <c r="K24" s="301"/>
      <c r="L24" s="302"/>
      <c r="M24" s="302"/>
      <c r="N24" s="302"/>
      <c r="O24" s="300">
        <v>0</v>
      </c>
      <c r="P24" s="301"/>
      <c r="Q24" s="302"/>
      <c r="R24" s="302"/>
      <c r="S24" s="302"/>
      <c r="T24" s="300">
        <v>0</v>
      </c>
      <c r="U24" s="301"/>
      <c r="V24" s="302"/>
      <c r="W24" s="302"/>
      <c r="X24" s="302"/>
      <c r="Y24" s="300">
        <v>0</v>
      </c>
      <c r="Z24" s="303">
        <f t="shared" si="0"/>
        <v>0</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14" t="s">
        <v>54</v>
      </c>
      <c r="F25" s="241"/>
      <c r="G25" s="246"/>
      <c r="H25" s="244"/>
      <c r="I25" s="244"/>
      <c r="J25" s="300">
        <v>0</v>
      </c>
      <c r="K25" s="301"/>
      <c r="L25" s="302"/>
      <c r="M25" s="302"/>
      <c r="N25" s="302"/>
      <c r="O25" s="300">
        <v>0</v>
      </c>
      <c r="P25" s="301"/>
      <c r="Q25" s="302"/>
      <c r="R25" s="302"/>
      <c r="S25" s="302"/>
      <c r="T25" s="300">
        <v>0</v>
      </c>
      <c r="U25" s="301"/>
      <c r="V25" s="302"/>
      <c r="W25" s="302"/>
      <c r="X25" s="302"/>
      <c r="Y25" s="300">
        <v>0</v>
      </c>
      <c r="Z25" s="303">
        <f t="shared" si="0"/>
        <v>0</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6" t="s">
        <v>56</v>
      </c>
      <c r="F26" s="241"/>
      <c r="G26" s="246"/>
      <c r="H26" s="244"/>
      <c r="I26" s="244"/>
      <c r="J26" s="300">
        <v>0</v>
      </c>
      <c r="K26" s="301"/>
      <c r="L26" s="302"/>
      <c r="M26" s="302"/>
      <c r="N26" s="302"/>
      <c r="O26" s="300">
        <v>0</v>
      </c>
      <c r="P26" s="301"/>
      <c r="Q26" s="302"/>
      <c r="R26" s="302"/>
      <c r="S26" s="302"/>
      <c r="T26" s="300">
        <v>0</v>
      </c>
      <c r="U26" s="301"/>
      <c r="V26" s="302"/>
      <c r="W26" s="302"/>
      <c r="X26" s="302"/>
      <c r="Y26" s="300">
        <v>0</v>
      </c>
      <c r="Z26" s="303">
        <f t="shared" si="0"/>
        <v>0</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6" t="s">
        <v>58</v>
      </c>
      <c r="F27" s="241"/>
      <c r="G27" s="246"/>
      <c r="H27" s="244"/>
      <c r="I27" s="244"/>
      <c r="J27" s="300">
        <v>0</v>
      </c>
      <c r="K27" s="301"/>
      <c r="L27" s="302"/>
      <c r="M27" s="302"/>
      <c r="N27" s="302"/>
      <c r="O27" s="300">
        <v>0</v>
      </c>
      <c r="P27" s="301"/>
      <c r="Q27" s="302"/>
      <c r="R27" s="302"/>
      <c r="S27" s="302"/>
      <c r="T27" s="300">
        <v>0</v>
      </c>
      <c r="U27" s="301"/>
      <c r="V27" s="302"/>
      <c r="W27" s="302"/>
      <c r="X27" s="302"/>
      <c r="Y27" s="300">
        <v>0</v>
      </c>
      <c r="Z27" s="303">
        <f t="shared" si="0"/>
        <v>0</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14" t="s">
        <v>60</v>
      </c>
      <c r="F28" s="241"/>
      <c r="G28" s="246"/>
      <c r="H28" s="244"/>
      <c r="I28" s="244"/>
      <c r="J28" s="300">
        <v>0</v>
      </c>
      <c r="K28" s="301"/>
      <c r="L28" s="302"/>
      <c r="M28" s="302"/>
      <c r="N28" s="302"/>
      <c r="O28" s="300">
        <v>0</v>
      </c>
      <c r="P28" s="301"/>
      <c r="Q28" s="302"/>
      <c r="R28" s="302"/>
      <c r="S28" s="302"/>
      <c r="T28" s="300">
        <v>0</v>
      </c>
      <c r="U28" s="301"/>
      <c r="V28" s="302"/>
      <c r="W28" s="302"/>
      <c r="X28" s="302"/>
      <c r="Y28" s="300">
        <v>0</v>
      </c>
      <c r="Z28" s="303">
        <f t="shared" si="0"/>
        <v>0</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14" t="s">
        <v>62</v>
      </c>
      <c r="F29" s="241"/>
      <c r="G29" s="246"/>
      <c r="H29" s="244"/>
      <c r="I29" s="244"/>
      <c r="J29" s="300">
        <v>0</v>
      </c>
      <c r="K29" s="301"/>
      <c r="L29" s="302"/>
      <c r="M29" s="302"/>
      <c r="N29" s="302"/>
      <c r="O29" s="300">
        <v>0</v>
      </c>
      <c r="P29" s="301"/>
      <c r="Q29" s="302"/>
      <c r="R29" s="302"/>
      <c r="S29" s="302"/>
      <c r="T29" s="300">
        <v>0</v>
      </c>
      <c r="U29" s="301"/>
      <c r="V29" s="302"/>
      <c r="W29" s="302"/>
      <c r="X29" s="302"/>
      <c r="Y29" s="300">
        <v>0</v>
      </c>
      <c r="Z29" s="303">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6" t="s">
        <v>64</v>
      </c>
      <c r="F30" s="241"/>
      <c r="G30" s="246"/>
      <c r="H30" s="244"/>
      <c r="I30" s="244"/>
      <c r="J30" s="300">
        <v>0</v>
      </c>
      <c r="K30" s="301"/>
      <c r="L30" s="302"/>
      <c r="M30" s="302"/>
      <c r="N30" s="302"/>
      <c r="O30" s="300">
        <v>0</v>
      </c>
      <c r="P30" s="301"/>
      <c r="Q30" s="302"/>
      <c r="R30" s="302"/>
      <c r="S30" s="302"/>
      <c r="T30" s="300">
        <v>0</v>
      </c>
      <c r="U30" s="301"/>
      <c r="V30" s="302"/>
      <c r="W30" s="302"/>
      <c r="X30" s="302"/>
      <c r="Y30" s="300">
        <v>0</v>
      </c>
      <c r="Z30" s="303">
        <f t="shared" si="0"/>
        <v>0</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6" t="s">
        <v>66</v>
      </c>
      <c r="F31" s="241"/>
      <c r="G31" s="246"/>
      <c r="H31" s="244"/>
      <c r="I31" s="244"/>
      <c r="J31" s="300">
        <v>0</v>
      </c>
      <c r="K31" s="301"/>
      <c r="L31" s="302"/>
      <c r="M31" s="302"/>
      <c r="N31" s="302"/>
      <c r="O31" s="300">
        <v>0</v>
      </c>
      <c r="P31" s="301"/>
      <c r="Q31" s="302"/>
      <c r="R31" s="302"/>
      <c r="S31" s="302"/>
      <c r="T31" s="300">
        <v>0</v>
      </c>
      <c r="U31" s="301"/>
      <c r="V31" s="302"/>
      <c r="W31" s="302"/>
      <c r="X31" s="302"/>
      <c r="Y31" s="300">
        <v>0</v>
      </c>
      <c r="Z31" s="303">
        <f t="shared" si="0"/>
        <v>0</v>
      </c>
      <c r="AA31" s="3"/>
      <c r="AB31"/>
      <c r="AC31"/>
      <c r="AD31"/>
      <c r="AE31"/>
      <c r="AF31"/>
      <c r="AG31"/>
      <c r="AH31"/>
      <c r="AI31"/>
      <c r="AJ31"/>
      <c r="AK31"/>
      <c r="AL31"/>
      <c r="AM31"/>
      <c r="AN31"/>
      <c r="AO31"/>
      <c r="AP31"/>
      <c r="AQ31"/>
      <c r="AR31"/>
      <c r="AS31"/>
      <c r="AT31"/>
      <c r="AU31"/>
      <c r="AV31"/>
    </row>
    <row r="32" spans="1:48" ht="42.6" thickBot="1">
      <c r="A32" s="3"/>
      <c r="B32" s="3"/>
      <c r="C32" s="636"/>
      <c r="D32" s="18" t="s">
        <v>67</v>
      </c>
      <c r="E32" s="316" t="s">
        <v>213</v>
      </c>
      <c r="F32" s="241"/>
      <c r="G32" s="246"/>
      <c r="H32" s="244"/>
      <c r="I32" s="244"/>
      <c r="J32" s="300">
        <v>10315000</v>
      </c>
      <c r="K32" s="301"/>
      <c r="L32" s="302"/>
      <c r="M32" s="302"/>
      <c r="N32" s="302"/>
      <c r="O32" s="300">
        <v>387150</v>
      </c>
      <c r="P32" s="301"/>
      <c r="Q32" s="302"/>
      <c r="R32" s="302"/>
      <c r="S32" s="302"/>
      <c r="T32" s="300">
        <v>405840</v>
      </c>
      <c r="U32" s="304"/>
      <c r="V32" s="302"/>
      <c r="W32" s="305"/>
      <c r="X32" s="305"/>
      <c r="Y32" s="306">
        <v>433875</v>
      </c>
      <c r="Z32" s="307">
        <f t="shared" si="0"/>
        <v>11541865</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c r="G33" s="253"/>
      <c r="H33" s="253"/>
      <c r="I33" s="253"/>
      <c r="J33" s="308">
        <v>420000</v>
      </c>
      <c r="K33" s="309"/>
      <c r="L33" s="310"/>
      <c r="M33" s="310"/>
      <c r="N33" s="310"/>
      <c r="O33" s="308">
        <v>516200</v>
      </c>
      <c r="P33" s="309"/>
      <c r="Q33" s="310"/>
      <c r="R33" s="310"/>
      <c r="S33" s="310"/>
      <c r="T33" s="308">
        <v>541120</v>
      </c>
      <c r="U33" s="311"/>
      <c r="V33" s="312"/>
      <c r="W33" s="312"/>
      <c r="X33" s="312"/>
      <c r="Y33" s="308">
        <v>578500</v>
      </c>
      <c r="Z33" s="312"/>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314"/>
      <c r="K34" s="311"/>
      <c r="L34" s="312"/>
      <c r="M34" s="312"/>
      <c r="N34" s="312"/>
      <c r="O34" s="314"/>
      <c r="P34" s="311"/>
      <c r="Q34" s="312"/>
      <c r="R34" s="312"/>
      <c r="S34" s="312"/>
      <c r="T34" s="314"/>
      <c r="U34" s="311"/>
      <c r="V34" s="312"/>
      <c r="W34" s="312"/>
      <c r="X34" s="312"/>
      <c r="Y34" s="314"/>
      <c r="Z34" s="312"/>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244"/>
      <c r="J35" s="300">
        <v>0</v>
      </c>
      <c r="K35" s="704" t="s">
        <v>40</v>
      </c>
      <c r="L35" s="705"/>
      <c r="M35" s="706"/>
      <c r="N35" s="302"/>
      <c r="O35" s="300">
        <v>0</v>
      </c>
      <c r="P35" s="704" t="s">
        <v>40</v>
      </c>
      <c r="Q35" s="705"/>
      <c r="R35" s="706"/>
      <c r="S35" s="302"/>
      <c r="T35" s="300">
        <v>0</v>
      </c>
      <c r="U35" s="713" t="s">
        <v>40</v>
      </c>
      <c r="V35" s="705"/>
      <c r="W35" s="706"/>
      <c r="X35" s="302"/>
      <c r="Y35" s="300">
        <v>0</v>
      </c>
      <c r="Z35" s="303">
        <f>SUM(J35,O35,T35,Y35)</f>
        <v>0</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300">
        <v>0</v>
      </c>
      <c r="K36" s="707"/>
      <c r="L36" s="708"/>
      <c r="M36" s="709"/>
      <c r="N36" s="302"/>
      <c r="O36" s="300">
        <v>0</v>
      </c>
      <c r="P36" s="707"/>
      <c r="Q36" s="708"/>
      <c r="R36" s="709"/>
      <c r="S36" s="302"/>
      <c r="T36" s="300">
        <v>0</v>
      </c>
      <c r="U36" s="714"/>
      <c r="V36" s="708"/>
      <c r="W36" s="709"/>
      <c r="X36" s="302"/>
      <c r="Y36" s="300">
        <v>0</v>
      </c>
      <c r="Z36" s="303">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306">
        <v>0</v>
      </c>
      <c r="K37" s="710"/>
      <c r="L37" s="711"/>
      <c r="M37" s="712"/>
      <c r="N37" s="305"/>
      <c r="O37" s="306">
        <v>0</v>
      </c>
      <c r="P37" s="710"/>
      <c r="Q37" s="711"/>
      <c r="R37" s="712"/>
      <c r="S37" s="305"/>
      <c r="T37" s="306">
        <v>0</v>
      </c>
      <c r="U37" s="715"/>
      <c r="V37" s="711"/>
      <c r="W37" s="712"/>
      <c r="X37" s="305"/>
      <c r="Y37" s="306">
        <v>0</v>
      </c>
      <c r="Z37" s="307">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55"/>
      <c r="J38" s="314">
        <v>0</v>
      </c>
      <c r="K38" s="311"/>
      <c r="L38" s="312"/>
      <c r="M38" s="312"/>
      <c r="N38" s="312"/>
      <c r="O38" s="314">
        <v>0</v>
      </c>
      <c r="P38" s="311"/>
      <c r="Q38" s="312"/>
      <c r="R38" s="312"/>
      <c r="S38" s="312"/>
      <c r="T38" s="314">
        <v>0</v>
      </c>
      <c r="U38" s="311"/>
      <c r="V38" s="312"/>
      <c r="W38" s="312"/>
      <c r="X38" s="312"/>
      <c r="Y38" s="314">
        <v>0</v>
      </c>
      <c r="Z38" s="312"/>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255"/>
      <c r="G39" s="255"/>
      <c r="H39" s="255"/>
      <c r="I39" s="255"/>
      <c r="J39" s="312"/>
      <c r="K39" s="312"/>
      <c r="L39" s="312"/>
      <c r="M39" s="312"/>
      <c r="N39" s="312"/>
      <c r="O39" s="312"/>
      <c r="P39" s="312"/>
      <c r="Q39" s="312"/>
      <c r="R39" s="312"/>
      <c r="S39" s="312"/>
      <c r="T39" s="312"/>
      <c r="U39" s="312"/>
      <c r="V39" s="312"/>
      <c r="W39" s="312"/>
      <c r="X39" s="312"/>
      <c r="Y39" s="312"/>
      <c r="Z39" s="312"/>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3"/>
      <c r="K40" s="3"/>
      <c r="L40" s="3"/>
      <c r="M40" s="3"/>
      <c r="N40" s="3"/>
      <c r="O40" s="3"/>
      <c r="P40" s="3"/>
      <c r="Q40" s="3"/>
      <c r="R40" s="3"/>
      <c r="S40" s="3"/>
      <c r="T40" s="3"/>
      <c r="U40" s="3"/>
      <c r="V40" s="3"/>
      <c r="W40" s="3"/>
      <c r="X40" s="3"/>
      <c r="Y40" s="3"/>
      <c r="Z40" s="3"/>
      <c r="AA40" s="3"/>
      <c r="AB40"/>
      <c r="AC40"/>
      <c r="AD40"/>
      <c r="AE40"/>
      <c r="AF40"/>
      <c r="AG40"/>
      <c r="AH40"/>
      <c r="AI40"/>
      <c r="AJ40"/>
      <c r="AK40"/>
      <c r="AL40"/>
      <c r="AM40"/>
      <c r="AN40"/>
      <c r="AO40"/>
      <c r="AP40"/>
      <c r="AQ40"/>
      <c r="AR40"/>
      <c r="AS40"/>
      <c r="AT40"/>
      <c r="AU40"/>
      <c r="AV40"/>
    </row>
    <row r="41" spans="1:48" ht="14.25" customHeight="1">
      <c r="A41" s="3"/>
      <c r="B41" s="3"/>
      <c r="C41" s="3"/>
      <c r="D41" s="3"/>
      <c r="E41" s="4"/>
      <c r="F41" s="3"/>
      <c r="G41" s="3"/>
      <c r="H41" s="3"/>
      <c r="I41" s="3"/>
      <c r="J41" s="3"/>
      <c r="K41" s="3"/>
      <c r="L41" s="3"/>
      <c r="M41" s="3"/>
      <c r="N41" s="3"/>
      <c r="O41" s="3"/>
      <c r="P41" s="3"/>
      <c r="Q41" s="3"/>
      <c r="R41" s="3"/>
      <c r="S41" s="3"/>
      <c r="T41" s="3"/>
      <c r="U41" s="3"/>
      <c r="V41" s="3"/>
      <c r="W41" s="3"/>
      <c r="X41" s="3"/>
      <c r="Y41" s="3"/>
      <c r="Z41" s="3"/>
      <c r="AA41" s="3"/>
      <c r="AB41"/>
      <c r="AC41"/>
      <c r="AD41"/>
      <c r="AE41"/>
      <c r="AF41"/>
      <c r="AG41"/>
      <c r="AH41"/>
      <c r="AI41"/>
      <c r="AJ41"/>
      <c r="AK41"/>
      <c r="AL41"/>
      <c r="AM41"/>
      <c r="AN41"/>
      <c r="AO41"/>
      <c r="AP41"/>
      <c r="AQ41"/>
      <c r="AR41"/>
      <c r="AS41"/>
      <c r="AT41"/>
      <c r="AU41"/>
      <c r="AV41"/>
    </row>
    <row r="42" spans="1:48" ht="14.25" customHeight="1">
      <c r="A42" s="3"/>
      <c r="B42" s="3"/>
      <c r="C42" s="3"/>
      <c r="D42" s="3"/>
      <c r="E42" s="3"/>
      <c r="F42" s="633" t="s">
        <v>0</v>
      </c>
      <c r="G42" s="634"/>
      <c r="H42"/>
      <c r="I42"/>
      <c r="J42"/>
      <c r="K42"/>
      <c r="L42"/>
      <c r="M42"/>
      <c r="N42"/>
      <c r="O42"/>
      <c r="P42"/>
      <c r="Q42"/>
      <c r="R42"/>
      <c r="S42"/>
      <c r="T42"/>
      <c r="U42"/>
      <c r="V42"/>
      <c r="W42"/>
      <c r="X42"/>
      <c r="Y42"/>
      <c r="Z42" s="3"/>
      <c r="AA42" s="3"/>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31" t="s">
        <v>77</v>
      </c>
      <c r="F43" s="31" t="s">
        <v>78</v>
      </c>
      <c r="G43" s="32" t="s">
        <v>79</v>
      </c>
      <c r="H43"/>
      <c r="I43"/>
      <c r="J43"/>
      <c r="K43"/>
      <c r="L43"/>
      <c r="M43"/>
      <c r="N43"/>
      <c r="O43"/>
      <c r="P43"/>
      <c r="Q43"/>
      <c r="R43"/>
      <c r="S43"/>
      <c r="T43"/>
      <c r="U43"/>
      <c r="V43"/>
      <c r="W43"/>
      <c r="X43"/>
      <c r="Y43"/>
      <c r="Z43" s="3"/>
      <c r="AA43" s="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141900</v>
      </c>
      <c r="G44" s="33">
        <f>F44/$G$48</f>
        <v>6.0692899914456803E-2</v>
      </c>
      <c r="H44"/>
      <c r="I44"/>
      <c r="J44"/>
      <c r="K44"/>
      <c r="L44"/>
      <c r="M44"/>
      <c r="N44"/>
      <c r="O44"/>
      <c r="P44"/>
      <c r="Q44"/>
      <c r="R44"/>
      <c r="S44"/>
      <c r="T44"/>
      <c r="U44"/>
      <c r="V44"/>
      <c r="W44"/>
      <c r="X44"/>
      <c r="Y44"/>
      <c r="Z44" s="3"/>
      <c r="AA44" s="3"/>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140280</v>
      </c>
      <c r="G45" s="33">
        <f>F45/$G$48</f>
        <v>0.06</v>
      </c>
      <c r="H45"/>
      <c r="I45"/>
      <c r="J45"/>
      <c r="K45"/>
      <c r="L45"/>
      <c r="M45"/>
      <c r="N45"/>
      <c r="O45"/>
      <c r="P45"/>
      <c r="Q45"/>
      <c r="R45"/>
      <c r="S45"/>
      <c r="T45"/>
      <c r="U45"/>
      <c r="V45"/>
      <c r="W45"/>
      <c r="X45"/>
      <c r="Y45"/>
      <c r="Z45" s="3"/>
      <c r="AA45" s="3"/>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2055820</v>
      </c>
      <c r="G46" s="33">
        <f>F46/$G$48</f>
        <v>0.87930710008554325</v>
      </c>
      <c r="H46"/>
      <c r="I46"/>
      <c r="J46"/>
      <c r="K46"/>
      <c r="L46"/>
      <c r="M46"/>
      <c r="N46"/>
      <c r="O46"/>
      <c r="P46"/>
      <c r="Q46"/>
      <c r="R46"/>
      <c r="S46"/>
      <c r="T46"/>
      <c r="U46"/>
      <c r="V46"/>
      <c r="W46"/>
      <c r="X46"/>
      <c r="Y46"/>
      <c r="Z46" s="3"/>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15">
        <f>J38+O38+T38+Y38</f>
        <v>0</v>
      </c>
      <c r="G47" s="15">
        <f>F47/$G$48</f>
        <v>0</v>
      </c>
      <c r="H47"/>
      <c r="I47"/>
      <c r="J47"/>
      <c r="K47"/>
      <c r="L47"/>
      <c r="M47"/>
      <c r="N47"/>
      <c r="O47"/>
      <c r="P47"/>
      <c r="Q47"/>
      <c r="R47"/>
      <c r="S47"/>
      <c r="T47"/>
      <c r="U47"/>
      <c r="V47"/>
      <c r="W47"/>
      <c r="X47"/>
      <c r="Y47"/>
      <c r="Z47" s="3"/>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2338000</v>
      </c>
      <c r="G48" s="33">
        <f>F48</f>
        <v>2338000</v>
      </c>
      <c r="H48"/>
      <c r="I48"/>
      <c r="J48"/>
      <c r="K48"/>
      <c r="L48"/>
      <c r="M48"/>
      <c r="N48"/>
      <c r="O48"/>
      <c r="P48"/>
      <c r="Q48"/>
      <c r="R48"/>
      <c r="S48"/>
      <c r="T48"/>
      <c r="U48"/>
      <c r="V48"/>
      <c r="W48"/>
      <c r="X48"/>
      <c r="Y48"/>
      <c r="Z48" s="3"/>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c r="I49"/>
      <c r="J49"/>
      <c r="K49"/>
      <c r="L49"/>
      <c r="M49"/>
      <c r="N49"/>
      <c r="O49"/>
      <c r="P49"/>
      <c r="Q49"/>
      <c r="R49"/>
      <c r="S49"/>
      <c r="T49"/>
      <c r="U49"/>
      <c r="V49"/>
      <c r="W49"/>
      <c r="X49"/>
      <c r="Y49"/>
      <c r="Z49" s="3"/>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c r="I50"/>
      <c r="J50"/>
      <c r="K50"/>
      <c r="L50"/>
      <c r="M50"/>
      <c r="N50"/>
      <c r="O50"/>
      <c r="P50"/>
      <c r="Q50"/>
      <c r="R50"/>
      <c r="S50"/>
      <c r="T50"/>
      <c r="U50"/>
      <c r="V50"/>
      <c r="W50"/>
      <c r="X50"/>
      <c r="Y50"/>
      <c r="Z50" s="3"/>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c r="I51"/>
      <c r="J51"/>
      <c r="K51"/>
      <c r="L51"/>
      <c r="M51"/>
      <c r="N51"/>
      <c r="O51"/>
      <c r="P51"/>
      <c r="Q51"/>
      <c r="R51"/>
      <c r="S51"/>
      <c r="T51"/>
      <c r="U51"/>
      <c r="V51"/>
      <c r="W51"/>
      <c r="X51"/>
      <c r="Y51"/>
      <c r="Z51" s="3"/>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s="3"/>
      <c r="F52" s="3"/>
      <c r="G52" s="3"/>
      <c r="H52"/>
      <c r="I52"/>
      <c r="J52"/>
      <c r="K52"/>
      <c r="L52"/>
      <c r="M52"/>
      <c r="N52"/>
      <c r="O52"/>
      <c r="P52"/>
      <c r="Q52"/>
      <c r="R52"/>
      <c r="S52"/>
      <c r="T52"/>
      <c r="U52"/>
      <c r="V52"/>
      <c r="W52"/>
      <c r="X52"/>
      <c r="Y52"/>
      <c r="Z52" s="3"/>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s="3"/>
      <c r="F53" s="3"/>
      <c r="G53" s="3"/>
      <c r="H53"/>
      <c r="I53"/>
      <c r="J53"/>
      <c r="K53"/>
      <c r="L53"/>
      <c r="M53"/>
      <c r="N53"/>
      <c r="O53"/>
      <c r="P53"/>
      <c r="Q53"/>
      <c r="R53"/>
      <c r="S53"/>
      <c r="T53"/>
      <c r="U53"/>
      <c r="V53"/>
      <c r="W53"/>
      <c r="X53"/>
      <c r="Y53"/>
      <c r="Z53" s="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c r="F54"/>
      <c r="G54"/>
      <c r="H54"/>
      <c r="I54"/>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c r="F55"/>
      <c r="G55"/>
      <c r="H55"/>
      <c r="I55"/>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c r="F56"/>
      <c r="G56"/>
      <c r="H56"/>
      <c r="I56"/>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c r="F57"/>
      <c r="G57"/>
      <c r="H57"/>
      <c r="I57"/>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c r="F58"/>
      <c r="G58"/>
      <c r="H58"/>
      <c r="I58"/>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c r="F59"/>
      <c r="G59"/>
      <c r="H59"/>
      <c r="I59"/>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c r="F60"/>
      <c r="G60"/>
      <c r="H60"/>
      <c r="I60"/>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c r="F61"/>
      <c r="G61"/>
      <c r="H61"/>
      <c r="I61"/>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c r="F62"/>
      <c r="G62"/>
      <c r="H62"/>
      <c r="I62"/>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3">
    <mergeCell ref="K35:M37"/>
    <mergeCell ref="P35:R37"/>
    <mergeCell ref="U35:W37"/>
    <mergeCell ref="F10:J10"/>
    <mergeCell ref="K10:O10"/>
    <mergeCell ref="P10:T10"/>
    <mergeCell ref="U10:Y10"/>
    <mergeCell ref="F42:G42"/>
    <mergeCell ref="C12:C16"/>
    <mergeCell ref="C18:C21"/>
    <mergeCell ref="C23:C33"/>
    <mergeCell ref="C35:C38"/>
    <mergeCell ref="F35:H37"/>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F158D-E5E9-47AF-97F9-B02BAD11CDFD}">
  <dimension ref="A1:AA1000"/>
  <sheetViews>
    <sheetView workbookViewId="0">
      <selection activeCell="L49" sqref="L49"/>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12.33203125" style="5" customWidth="1"/>
    <col min="7" max="7" width="13.5546875" style="5" customWidth="1"/>
    <col min="8" max="8" width="10.6640625" style="5" customWidth="1"/>
    <col min="9" max="9" width="13.6640625" style="5" customWidth="1"/>
    <col min="10" max="10" width="9.664062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16384" width="14" style="5"/>
  </cols>
  <sheetData>
    <row r="1" spans="1:27"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row>
    <row r="2" spans="1:27" ht="14.25" customHeight="1">
      <c r="A2" s="3"/>
      <c r="B2" s="3"/>
      <c r="C2" s="3"/>
      <c r="D2" s="4"/>
      <c r="E2" s="3"/>
      <c r="F2" s="3"/>
      <c r="G2" s="3"/>
      <c r="H2" s="3"/>
      <c r="I2"/>
      <c r="J2"/>
      <c r="K2" s="3"/>
      <c r="L2" s="3"/>
      <c r="M2" s="3"/>
      <c r="N2" s="3"/>
      <c r="O2" s="3"/>
      <c r="P2" s="3"/>
      <c r="Q2" s="3"/>
      <c r="R2" s="3"/>
      <c r="S2" s="3"/>
      <c r="T2" s="3"/>
      <c r="U2" s="3"/>
      <c r="V2" s="3"/>
      <c r="W2" s="3"/>
      <c r="X2" s="3"/>
      <c r="Y2" s="3"/>
      <c r="Z2" s="3"/>
      <c r="AA2" s="3"/>
    </row>
    <row r="3" spans="1:27" ht="14.25" customHeight="1">
      <c r="A3" s="3"/>
      <c r="B3" s="3"/>
      <c r="C3" s="3"/>
      <c r="D3" s="4"/>
      <c r="E3" s="3"/>
      <c r="F3" s="3"/>
      <c r="G3" s="3"/>
      <c r="H3" s="3"/>
      <c r="I3" s="3"/>
      <c r="J3" s="3"/>
      <c r="K3" s="3"/>
      <c r="L3" s="3"/>
      <c r="M3" s="3"/>
      <c r="N3" s="3"/>
      <c r="O3" s="3"/>
      <c r="P3" s="3"/>
      <c r="Q3" s="3"/>
      <c r="R3" s="3"/>
      <c r="S3" s="3"/>
      <c r="T3" s="3"/>
      <c r="U3" s="3"/>
      <c r="V3" s="3"/>
      <c r="W3" s="3"/>
      <c r="X3" s="3"/>
      <c r="Y3" s="3"/>
      <c r="Z3" s="3"/>
      <c r="AA3" s="3"/>
    </row>
    <row r="4" spans="1:27" ht="14.25" customHeight="1">
      <c r="A4" s="3"/>
      <c r="B4" s="3"/>
      <c r="C4" s="3"/>
      <c r="D4" s="4" t="s">
        <v>91</v>
      </c>
      <c r="E4" s="3"/>
      <c r="F4" s="255" t="s">
        <v>97</v>
      </c>
      <c r="G4" s="3"/>
      <c r="H4" s="3"/>
      <c r="I4" s="3"/>
      <c r="J4" s="3"/>
      <c r="K4" s="3"/>
      <c r="L4" s="3"/>
      <c r="M4" s="3"/>
      <c r="N4" s="3"/>
      <c r="O4" s="3"/>
      <c r="P4" s="3"/>
      <c r="Q4" s="3"/>
      <c r="R4" s="3"/>
      <c r="S4" s="3"/>
      <c r="T4" s="3"/>
      <c r="U4" s="3"/>
      <c r="V4" s="3"/>
      <c r="W4" s="3"/>
      <c r="X4" s="3"/>
      <c r="Y4" s="3"/>
      <c r="Z4" s="3"/>
      <c r="AA4" s="3"/>
    </row>
    <row r="5" spans="1:27" ht="14.25" customHeight="1">
      <c r="A5" s="3"/>
      <c r="B5" s="3"/>
      <c r="C5" s="3"/>
      <c r="D5" s="4" t="s">
        <v>19</v>
      </c>
      <c r="E5" s="3"/>
      <c r="F5" s="255" t="s">
        <v>129</v>
      </c>
      <c r="G5" s="3"/>
      <c r="H5" s="3"/>
      <c r="I5" s="3"/>
      <c r="J5" s="3"/>
      <c r="K5" s="3"/>
      <c r="L5" s="3"/>
      <c r="M5" s="3"/>
      <c r="N5" s="3"/>
      <c r="O5" s="3"/>
      <c r="P5" s="3"/>
      <c r="Q5" s="3"/>
      <c r="R5" s="3"/>
      <c r="S5" s="3"/>
      <c r="T5" s="3"/>
      <c r="U5" s="3"/>
      <c r="V5" s="3"/>
      <c r="W5" s="3"/>
      <c r="X5" s="3"/>
      <c r="Y5" s="3"/>
      <c r="Z5" s="3"/>
      <c r="AA5" s="3"/>
    </row>
    <row r="6" spans="1:27" ht="14.25" customHeight="1">
      <c r="A6" s="3"/>
      <c r="B6" s="3"/>
      <c r="C6" s="3"/>
      <c r="D6" s="4" t="s">
        <v>20</v>
      </c>
      <c r="E6" s="3"/>
      <c r="F6" s="255" t="s">
        <v>11</v>
      </c>
      <c r="G6" s="3"/>
      <c r="H6" s="3"/>
      <c r="I6" s="3"/>
      <c r="J6" s="3"/>
      <c r="K6" s="3"/>
      <c r="L6" s="3"/>
      <c r="M6" s="3"/>
      <c r="N6" s="3"/>
      <c r="O6" s="3"/>
      <c r="P6" s="3"/>
      <c r="Q6" s="3"/>
      <c r="R6" s="3"/>
      <c r="S6" s="3"/>
      <c r="T6" s="3"/>
      <c r="U6" s="3"/>
      <c r="V6" s="3"/>
      <c r="W6" s="3"/>
      <c r="X6" s="3"/>
      <c r="Y6" s="3"/>
      <c r="Z6" s="3"/>
      <c r="AA6" s="3"/>
    </row>
    <row r="7" spans="1:27" ht="14.25" customHeight="1">
      <c r="A7" s="3"/>
      <c r="B7" s="3"/>
      <c r="C7" s="3"/>
      <c r="D7"/>
      <c r="E7"/>
      <c r="F7" s="285"/>
      <c r="G7" s="3"/>
      <c r="H7" s="3"/>
      <c r="I7" s="3"/>
      <c r="J7" s="3"/>
      <c r="K7" s="3"/>
      <c r="L7" s="3"/>
      <c r="M7" s="3"/>
      <c r="N7" s="3"/>
      <c r="O7" s="3"/>
      <c r="P7" s="3"/>
      <c r="Q7" s="3"/>
      <c r="R7" s="3"/>
      <c r="S7" s="3"/>
      <c r="T7" s="3"/>
      <c r="U7" s="3"/>
      <c r="V7" s="3"/>
      <c r="W7" s="3"/>
      <c r="X7" s="3"/>
      <c r="Y7" s="3"/>
      <c r="Z7" s="3"/>
      <c r="AA7" s="3"/>
    </row>
    <row r="8" spans="1:27" ht="14.25" customHeight="1">
      <c r="A8" s="3"/>
      <c r="B8" s="3"/>
      <c r="C8" s="3"/>
      <c r="D8" s="4"/>
      <c r="E8" s="3"/>
      <c r="G8" s="3"/>
      <c r="H8" s="3"/>
      <c r="I8" s="3"/>
      <c r="J8" s="3"/>
      <c r="K8" s="3"/>
      <c r="L8" s="3"/>
      <c r="M8" s="3"/>
      <c r="N8" s="3"/>
      <c r="O8" s="3"/>
      <c r="P8" s="3"/>
      <c r="Q8" s="3"/>
      <c r="R8" s="3"/>
      <c r="S8" s="3"/>
      <c r="T8" s="3"/>
      <c r="U8" s="3"/>
      <c r="V8" s="3"/>
      <c r="W8" s="3"/>
      <c r="X8" s="3"/>
      <c r="Y8" s="3"/>
      <c r="Z8" s="3"/>
      <c r="AA8" s="3"/>
    </row>
    <row r="9" spans="1:27" ht="14.25" customHeight="1">
      <c r="A9" s="3"/>
      <c r="B9" s="3"/>
      <c r="C9" s="3"/>
      <c r="D9" s="4"/>
      <c r="E9"/>
      <c r="F9" s="3"/>
      <c r="G9" s="3"/>
      <c r="H9" s="3"/>
      <c r="I9" s="3"/>
      <c r="J9" s="3"/>
      <c r="K9" s="3"/>
      <c r="L9" s="3"/>
      <c r="M9" s="3"/>
      <c r="N9" s="3"/>
      <c r="O9" s="3"/>
      <c r="P9" s="3"/>
      <c r="Q9" s="3"/>
      <c r="R9" s="3"/>
      <c r="S9" s="3"/>
      <c r="T9" s="3"/>
      <c r="U9" s="3"/>
      <c r="V9" s="3"/>
      <c r="W9" s="3"/>
      <c r="X9" s="3"/>
      <c r="Y9" s="3"/>
      <c r="Z9" s="3"/>
      <c r="AA9" s="3"/>
    </row>
    <row r="10" spans="1:27" ht="14.25" customHeight="1">
      <c r="A10" s="3"/>
      <c r="B10" s="3"/>
      <c r="C10" s="3"/>
      <c r="D10" s="3"/>
      <c r="E10" s="6"/>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8"/>
    </row>
    <row r="11" spans="1:27" ht="14.25" customHeight="1">
      <c r="A11" s="3"/>
      <c r="B11" s="3"/>
      <c r="C11" s="4"/>
      <c r="D11" s="4" t="s">
        <v>22</v>
      </c>
      <c r="E11" s="4" t="s">
        <v>23</v>
      </c>
      <c r="F11" s="9" t="s">
        <v>24</v>
      </c>
      <c r="G11" s="10" t="s">
        <v>28</v>
      </c>
      <c r="H11" s="10" t="s">
        <v>25</v>
      </c>
      <c r="I11" s="10" t="s">
        <v>29</v>
      </c>
      <c r="J11" s="11"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2"/>
      <c r="AA11" s="10"/>
    </row>
    <row r="12" spans="1:27" ht="14.25" customHeight="1">
      <c r="A12" s="42"/>
      <c r="B12" s="3"/>
      <c r="C12" s="635" t="s">
        <v>30</v>
      </c>
      <c r="D12" s="13" t="s">
        <v>31</v>
      </c>
      <c r="E12" s="14" t="s">
        <v>32</v>
      </c>
      <c r="F12" s="241"/>
      <c r="G12" s="246"/>
      <c r="H12" s="244"/>
      <c r="I12" s="244"/>
      <c r="J12" s="247">
        <v>40000</v>
      </c>
      <c r="K12" s="241"/>
      <c r="L12" s="246"/>
      <c r="M12" s="244"/>
      <c r="N12" s="244"/>
      <c r="O12" s="247">
        <v>14499</v>
      </c>
      <c r="P12" s="244"/>
      <c r="Q12" s="246"/>
      <c r="R12" s="244"/>
      <c r="S12" s="244"/>
      <c r="T12" s="247">
        <v>15200</v>
      </c>
      <c r="U12" s="241"/>
      <c r="V12" s="246"/>
      <c r="W12" s="244"/>
      <c r="X12" s="244"/>
      <c r="Y12" s="247">
        <v>16250</v>
      </c>
      <c r="Z12" s="248">
        <f>SUM(J12,O12,T12,Y12)</f>
        <v>85949</v>
      </c>
      <c r="AA12" s="3"/>
    </row>
    <row r="13" spans="1:27" ht="14.25" customHeight="1">
      <c r="A13" s="3"/>
      <c r="B13" s="3"/>
      <c r="C13" s="636"/>
      <c r="D13" s="13" t="s">
        <v>33</v>
      </c>
      <c r="E13" s="6" t="s">
        <v>34</v>
      </c>
      <c r="F13" s="241"/>
      <c r="G13" s="246"/>
      <c r="H13" s="244"/>
      <c r="I13" s="244"/>
      <c r="J13" s="247">
        <v>40000</v>
      </c>
      <c r="K13" s="241"/>
      <c r="L13" s="246"/>
      <c r="M13" s="244"/>
      <c r="N13" s="244"/>
      <c r="O13" s="247">
        <v>14499</v>
      </c>
      <c r="P13" s="244"/>
      <c r="Q13" s="246"/>
      <c r="R13" s="244"/>
      <c r="S13" s="244"/>
      <c r="T13" s="247">
        <v>15200</v>
      </c>
      <c r="U13" s="241"/>
      <c r="V13" s="246"/>
      <c r="W13" s="244"/>
      <c r="X13" s="244"/>
      <c r="Y13" s="247">
        <v>16250</v>
      </c>
      <c r="Z13" s="248">
        <f>SUM(J13,O13,T13,Y13)</f>
        <v>85949</v>
      </c>
      <c r="AA13" s="3"/>
    </row>
    <row r="14" spans="1:27" ht="14.25" customHeight="1">
      <c r="A14" s="3"/>
      <c r="B14" s="3"/>
      <c r="C14" s="636"/>
      <c r="D14" s="13" t="s">
        <v>35</v>
      </c>
      <c r="E14" s="6" t="s">
        <v>36</v>
      </c>
      <c r="F14" s="241"/>
      <c r="G14" s="246"/>
      <c r="H14" s="244"/>
      <c r="I14" s="244"/>
      <c r="J14" s="247">
        <v>80000</v>
      </c>
      <c r="K14" s="241"/>
      <c r="L14" s="246"/>
      <c r="M14" s="244"/>
      <c r="N14" s="244"/>
      <c r="O14" s="247">
        <v>28998</v>
      </c>
      <c r="P14" s="244"/>
      <c r="Q14" s="246"/>
      <c r="R14" s="244"/>
      <c r="S14" s="244"/>
      <c r="T14" s="247">
        <v>30400</v>
      </c>
      <c r="U14" s="241"/>
      <c r="V14" s="246"/>
      <c r="W14" s="244"/>
      <c r="X14" s="244"/>
      <c r="Y14" s="247">
        <v>32500</v>
      </c>
      <c r="Z14" s="248">
        <f>SUM(J14,O14,T14,Y14)</f>
        <v>171898</v>
      </c>
      <c r="AA14" s="3"/>
    </row>
    <row r="15" spans="1:27" ht="14.25" customHeight="1" thickBot="1">
      <c r="A15" s="3"/>
      <c r="B15" s="3"/>
      <c r="C15" s="636"/>
      <c r="D15" s="18" t="s">
        <v>37</v>
      </c>
      <c r="E15" s="19" t="s">
        <v>38</v>
      </c>
      <c r="F15" s="241"/>
      <c r="G15" s="246"/>
      <c r="H15" s="244"/>
      <c r="I15" s="244"/>
      <c r="J15" s="261">
        <f>SUM(H15:I15)</f>
        <v>0</v>
      </c>
      <c r="K15" s="241"/>
      <c r="L15" s="246"/>
      <c r="M15" s="244"/>
      <c r="N15" s="244"/>
      <c r="O15" s="261">
        <f>SUM(M15:N15)</f>
        <v>0</v>
      </c>
      <c r="P15" s="244"/>
      <c r="Q15" s="246"/>
      <c r="R15" s="244"/>
      <c r="S15" s="244"/>
      <c r="T15" s="261">
        <f>SUM(R15:S15)</f>
        <v>0</v>
      </c>
      <c r="U15" s="245"/>
      <c r="V15" s="246"/>
      <c r="W15" s="250"/>
      <c r="X15" s="250"/>
      <c r="Y15" s="261">
        <f>SUM(W15:X15)</f>
        <v>0</v>
      </c>
      <c r="Z15" s="264">
        <f>SUM(J15,O15,T15,Y15)</f>
        <v>0</v>
      </c>
      <c r="AA15" s="3"/>
    </row>
    <row r="16" spans="1:27" ht="14.25" customHeight="1" thickTop="1">
      <c r="A16" s="3"/>
      <c r="B16" s="3"/>
      <c r="C16" s="637"/>
      <c r="D16" s="3"/>
      <c r="E16" s="4" t="s">
        <v>39</v>
      </c>
      <c r="F16" s="242"/>
      <c r="G16" s="253"/>
      <c r="H16" s="253"/>
      <c r="I16" s="253"/>
      <c r="J16" s="364">
        <f>SUM(J12:J15)</f>
        <v>160000</v>
      </c>
      <c r="K16" s="242"/>
      <c r="L16" s="253"/>
      <c r="M16" s="253"/>
      <c r="N16" s="253"/>
      <c r="O16" s="364">
        <f>SUM(O12:O15)</f>
        <v>57996</v>
      </c>
      <c r="P16" s="242"/>
      <c r="Q16" s="253"/>
      <c r="R16" s="253"/>
      <c r="S16" s="253"/>
      <c r="T16" s="364">
        <f>SUM(T12:T15)</f>
        <v>60800</v>
      </c>
      <c r="U16" s="243"/>
      <c r="V16" s="253"/>
      <c r="W16" s="255"/>
      <c r="X16" s="255"/>
      <c r="Y16" s="364">
        <f>SUM(Y12:Y15)</f>
        <v>65000</v>
      </c>
      <c r="Z16" s="257"/>
      <c r="AA16" s="3"/>
    </row>
    <row r="17" spans="1:27" ht="14.25" customHeight="1">
      <c r="A17" s="3"/>
      <c r="B17" s="3"/>
      <c r="C17" s="3"/>
      <c r="D17" s="3"/>
      <c r="E17" s="4"/>
      <c r="F17" s="243"/>
      <c r="G17" s="255"/>
      <c r="H17" s="255"/>
      <c r="I17" s="255"/>
      <c r="J17" s="258"/>
      <c r="K17" s="243"/>
      <c r="L17" s="255"/>
      <c r="M17" s="255"/>
      <c r="N17" s="255"/>
      <c r="O17" s="258"/>
      <c r="P17" s="243"/>
      <c r="Q17" s="255"/>
      <c r="R17" s="255"/>
      <c r="S17" s="255"/>
      <c r="T17" s="258"/>
      <c r="U17" s="243"/>
      <c r="V17" s="255"/>
      <c r="W17" s="255"/>
      <c r="X17" s="255"/>
      <c r="Y17" s="258"/>
      <c r="Z17" s="255"/>
      <c r="AA17" s="3"/>
    </row>
    <row r="18" spans="1:27" ht="14.25" customHeight="1">
      <c r="A18" s="42"/>
      <c r="B18" s="3"/>
      <c r="C18" s="635" t="s">
        <v>3</v>
      </c>
      <c r="D18" s="13" t="s">
        <v>41</v>
      </c>
      <c r="E18" s="24" t="s">
        <v>42</v>
      </c>
      <c r="F18" s="241"/>
      <c r="G18" s="246"/>
      <c r="H18" s="244"/>
      <c r="I18" s="244"/>
      <c r="J18" s="247">
        <v>48000</v>
      </c>
      <c r="K18" s="244"/>
      <c r="L18" s="246"/>
      <c r="M18" s="244"/>
      <c r="N18" s="244"/>
      <c r="O18" s="247">
        <v>17398.8</v>
      </c>
      <c r="P18" s="244"/>
      <c r="Q18" s="246"/>
      <c r="R18" s="244"/>
      <c r="S18" s="244"/>
      <c r="T18" s="247">
        <v>18240</v>
      </c>
      <c r="U18" s="241"/>
      <c r="V18" s="246"/>
      <c r="W18" s="244"/>
      <c r="X18" s="244"/>
      <c r="Y18" s="247">
        <v>19500</v>
      </c>
      <c r="Z18" s="248">
        <f>SUM(J18,O18,T18,Y18)</f>
        <v>103138.8</v>
      </c>
      <c r="AA18" s="3"/>
    </row>
    <row r="19" spans="1:27" ht="14.25" customHeight="1">
      <c r="A19" s="3"/>
      <c r="B19" s="3"/>
      <c r="C19" s="636"/>
      <c r="D19" s="13" t="s">
        <v>43</v>
      </c>
      <c r="E19" s="6" t="s">
        <v>44</v>
      </c>
      <c r="F19" s="241"/>
      <c r="G19" s="246"/>
      <c r="H19" s="244"/>
      <c r="I19" s="244"/>
      <c r="J19" s="247">
        <v>48000</v>
      </c>
      <c r="K19" s="244"/>
      <c r="L19" s="246"/>
      <c r="M19" s="244"/>
      <c r="N19" s="244"/>
      <c r="O19" s="247">
        <v>17398.8</v>
      </c>
      <c r="P19" s="244"/>
      <c r="Q19" s="246"/>
      <c r="R19" s="244"/>
      <c r="S19" s="244"/>
      <c r="T19" s="247">
        <v>18240</v>
      </c>
      <c r="U19" s="241"/>
      <c r="V19" s="246"/>
      <c r="W19" s="244"/>
      <c r="X19" s="244"/>
      <c r="Y19" s="247">
        <v>19500</v>
      </c>
      <c r="Z19" s="248">
        <f>SUM(J19,O19,T19,Y19)</f>
        <v>103138.8</v>
      </c>
      <c r="AA19" s="3"/>
    </row>
    <row r="20" spans="1:27" ht="14.25" customHeight="1" thickBot="1">
      <c r="A20" s="3"/>
      <c r="B20" s="3"/>
      <c r="C20" s="636"/>
      <c r="D20" s="18" t="s">
        <v>45</v>
      </c>
      <c r="E20" s="19" t="s">
        <v>46</v>
      </c>
      <c r="F20" s="241"/>
      <c r="G20" s="246"/>
      <c r="H20" s="244"/>
      <c r="I20" s="244"/>
      <c r="J20" s="261">
        <f>SUM(H20:I20)</f>
        <v>0</v>
      </c>
      <c r="K20" s="244"/>
      <c r="L20" s="246"/>
      <c r="M20" s="244"/>
      <c r="N20" s="244"/>
      <c r="O20" s="261">
        <f>SUM(M20:N20)</f>
        <v>0</v>
      </c>
      <c r="P20" s="244"/>
      <c r="Q20" s="246"/>
      <c r="R20" s="244"/>
      <c r="S20" s="244"/>
      <c r="T20" s="261">
        <f>SUM(R20:S20)</f>
        <v>0</v>
      </c>
      <c r="U20" s="245"/>
      <c r="V20" s="246"/>
      <c r="W20" s="250"/>
      <c r="X20" s="250"/>
      <c r="Y20" s="261">
        <f>SUM(W20:X20)</f>
        <v>0</v>
      </c>
      <c r="Z20" s="264">
        <f>SUM(J20,O20,T20,Y20)</f>
        <v>0</v>
      </c>
      <c r="AA20" s="3"/>
    </row>
    <row r="21" spans="1:27" ht="14.25" customHeight="1" thickTop="1">
      <c r="A21" s="3"/>
      <c r="B21" s="3"/>
      <c r="C21" s="637"/>
      <c r="D21" s="3"/>
      <c r="E21" s="4" t="s">
        <v>47</v>
      </c>
      <c r="F21" s="242"/>
      <c r="G21" s="253"/>
      <c r="H21" s="253"/>
      <c r="I21" s="253"/>
      <c r="J21" s="364">
        <f>SUM(J18:J20)</f>
        <v>96000</v>
      </c>
      <c r="K21" s="242"/>
      <c r="L21" s="253"/>
      <c r="M21" s="253"/>
      <c r="N21" s="253"/>
      <c r="O21" s="364">
        <f>SUM(O18:O20)</f>
        <v>34797.599999999999</v>
      </c>
      <c r="P21" s="242"/>
      <c r="Q21" s="253"/>
      <c r="R21" s="253"/>
      <c r="S21" s="253"/>
      <c r="T21" s="364">
        <f>SUM(T18:T20)</f>
        <v>36480</v>
      </c>
      <c r="U21" s="243"/>
      <c r="V21" s="253"/>
      <c r="W21" s="255"/>
      <c r="X21" s="255"/>
      <c r="Y21" s="364">
        <f>SUM(Y18:Y20)</f>
        <v>39000</v>
      </c>
      <c r="Z21" s="255"/>
      <c r="AA21" s="3"/>
    </row>
    <row r="22" spans="1:27" ht="14.25" customHeight="1">
      <c r="A22" s="3"/>
      <c r="B22" s="3"/>
      <c r="C22" s="3"/>
      <c r="D22" s="3"/>
      <c r="E22" s="3"/>
      <c r="F22" s="243"/>
      <c r="G22" s="255"/>
      <c r="H22" s="255"/>
      <c r="I22" s="255"/>
      <c r="J22" s="258"/>
      <c r="K22" s="243"/>
      <c r="L22" s="255"/>
      <c r="M22" s="255"/>
      <c r="N22" s="255"/>
      <c r="O22" s="258"/>
      <c r="P22" s="243"/>
      <c r="Q22" s="255"/>
      <c r="R22" s="255"/>
      <c r="S22" s="255"/>
      <c r="T22" s="258"/>
      <c r="U22" s="243"/>
      <c r="V22" s="255"/>
      <c r="W22" s="255"/>
      <c r="X22" s="255"/>
      <c r="Y22" s="258"/>
      <c r="Z22" s="255"/>
      <c r="AA22" s="3"/>
    </row>
    <row r="23" spans="1:27" ht="28.5" customHeight="1">
      <c r="A23" s="3"/>
      <c r="B23" s="3"/>
      <c r="C23" s="638" t="s">
        <v>48</v>
      </c>
      <c r="D23" s="13" t="s">
        <v>49</v>
      </c>
      <c r="E23" s="318" t="s">
        <v>50</v>
      </c>
      <c r="F23" s="241"/>
      <c r="G23" s="246"/>
      <c r="H23" s="244"/>
      <c r="I23" s="244"/>
      <c r="J23" s="247">
        <v>201600</v>
      </c>
      <c r="K23" s="241"/>
      <c r="L23" s="246"/>
      <c r="M23" s="244"/>
      <c r="N23" s="244"/>
      <c r="O23" s="247">
        <v>73074.960000000006</v>
      </c>
      <c r="P23" s="241"/>
      <c r="Q23" s="246"/>
      <c r="R23" s="244"/>
      <c r="S23" s="244"/>
      <c r="T23" s="247">
        <v>76608</v>
      </c>
      <c r="U23" s="241"/>
      <c r="V23" s="246"/>
      <c r="W23" s="244"/>
      <c r="X23" s="244"/>
      <c r="Y23" s="247">
        <v>81900</v>
      </c>
      <c r="Z23" s="248">
        <f t="shared" ref="Z23:Z32" si="0">SUM(J23,O23,T23,Y23)</f>
        <v>433182.96</v>
      </c>
      <c r="AA23" s="3"/>
    </row>
    <row r="24" spans="1:27" ht="14.25" customHeight="1">
      <c r="A24" s="3"/>
      <c r="B24" s="3"/>
      <c r="C24" s="636"/>
      <c r="D24" s="13" t="s">
        <v>51</v>
      </c>
      <c r="E24" s="319" t="s">
        <v>202</v>
      </c>
      <c r="F24" s="241"/>
      <c r="G24" s="246"/>
      <c r="H24" s="244"/>
      <c r="I24" s="244"/>
      <c r="J24" s="247">
        <v>604800</v>
      </c>
      <c r="K24" s="241"/>
      <c r="L24" s="246"/>
      <c r="M24" s="244"/>
      <c r="N24" s="244"/>
      <c r="O24" s="247">
        <v>219224.88</v>
      </c>
      <c r="P24" s="241"/>
      <c r="Q24" s="246"/>
      <c r="R24" s="244"/>
      <c r="S24" s="244"/>
      <c r="T24" s="247">
        <v>229824</v>
      </c>
      <c r="U24" s="241"/>
      <c r="V24" s="246"/>
      <c r="W24" s="244"/>
      <c r="X24" s="244"/>
      <c r="Y24" s="247">
        <v>245700</v>
      </c>
      <c r="Z24" s="248">
        <f t="shared" si="0"/>
        <v>1299548.8799999999</v>
      </c>
      <c r="AA24" s="3"/>
    </row>
    <row r="25" spans="1:27" ht="14.25" customHeight="1">
      <c r="A25" s="3"/>
      <c r="B25" s="3"/>
      <c r="C25" s="636"/>
      <c r="D25" s="13" t="s">
        <v>53</v>
      </c>
      <c r="E25" s="318" t="s">
        <v>54</v>
      </c>
      <c r="F25" s="241"/>
      <c r="G25" s="246"/>
      <c r="H25" s="244"/>
      <c r="I25" s="244"/>
      <c r="J25" s="382">
        <v>0</v>
      </c>
      <c r="K25" s="241"/>
      <c r="L25" s="246"/>
      <c r="M25" s="244"/>
      <c r="N25" s="244"/>
      <c r="O25" s="382">
        <v>0</v>
      </c>
      <c r="P25" s="241"/>
      <c r="Q25" s="246"/>
      <c r="R25" s="244"/>
      <c r="S25" s="244"/>
      <c r="T25" s="382">
        <v>0</v>
      </c>
      <c r="U25" s="241"/>
      <c r="V25" s="246"/>
      <c r="W25" s="244"/>
      <c r="X25" s="244"/>
      <c r="Y25" s="382">
        <v>0</v>
      </c>
      <c r="Z25" s="262">
        <f t="shared" si="0"/>
        <v>0</v>
      </c>
      <c r="AA25" s="3"/>
    </row>
    <row r="26" spans="1:27" ht="14.25" customHeight="1">
      <c r="A26" s="3"/>
      <c r="B26" s="3"/>
      <c r="C26" s="636"/>
      <c r="D26" s="13" t="s">
        <v>55</v>
      </c>
      <c r="E26" s="320" t="s">
        <v>56</v>
      </c>
      <c r="F26" s="241"/>
      <c r="G26" s="246"/>
      <c r="H26" s="244"/>
      <c r="I26" s="244"/>
      <c r="J26" s="261">
        <f>SUM(H26:I26)</f>
        <v>0</v>
      </c>
      <c r="K26" s="241"/>
      <c r="L26" s="246"/>
      <c r="M26" s="244"/>
      <c r="N26" s="244"/>
      <c r="O26" s="261">
        <f t="shared" ref="O26:O31" si="1">SUM(M26:N26)</f>
        <v>0</v>
      </c>
      <c r="P26" s="241"/>
      <c r="Q26" s="246"/>
      <c r="R26" s="244"/>
      <c r="S26" s="244"/>
      <c r="T26" s="261">
        <f t="shared" ref="T26:T31" si="2">SUM(R26:S26)</f>
        <v>0</v>
      </c>
      <c r="U26" s="241"/>
      <c r="V26" s="246"/>
      <c r="W26" s="244"/>
      <c r="X26" s="244"/>
      <c r="Y26" s="261">
        <f t="shared" ref="Y26:Y31" si="3">SUM(W26:X26)</f>
        <v>0</v>
      </c>
      <c r="Z26" s="262">
        <f t="shared" si="0"/>
        <v>0</v>
      </c>
      <c r="AA26" s="3"/>
    </row>
    <row r="27" spans="1:27" ht="14.25" customHeight="1">
      <c r="A27" s="3"/>
      <c r="B27" s="3"/>
      <c r="C27" s="636"/>
      <c r="D27" s="13" t="s">
        <v>57</v>
      </c>
      <c r="E27" s="320" t="s">
        <v>58</v>
      </c>
      <c r="F27" s="241"/>
      <c r="G27" s="246"/>
      <c r="H27" s="244"/>
      <c r="I27" s="244"/>
      <c r="J27" s="383"/>
      <c r="K27" s="241"/>
      <c r="L27" s="246"/>
      <c r="M27" s="244"/>
      <c r="N27" s="244"/>
      <c r="O27" s="261">
        <f t="shared" si="1"/>
        <v>0</v>
      </c>
      <c r="P27" s="241"/>
      <c r="Q27" s="246"/>
      <c r="R27" s="244"/>
      <c r="S27" s="244"/>
      <c r="T27" s="261">
        <f t="shared" si="2"/>
        <v>0</v>
      </c>
      <c r="U27" s="241"/>
      <c r="V27" s="246"/>
      <c r="W27" s="244"/>
      <c r="X27" s="244"/>
      <c r="Y27" s="261">
        <f t="shared" si="3"/>
        <v>0</v>
      </c>
      <c r="Z27" s="248">
        <f t="shared" si="0"/>
        <v>0</v>
      </c>
      <c r="AA27" s="3"/>
    </row>
    <row r="28" spans="1:27" ht="14.25" customHeight="1">
      <c r="A28" s="3"/>
      <c r="B28" s="3"/>
      <c r="C28" s="636"/>
      <c r="D28" s="13" t="s">
        <v>59</v>
      </c>
      <c r="E28" s="318" t="s">
        <v>60</v>
      </c>
      <c r="F28" s="241"/>
      <c r="G28" s="246"/>
      <c r="H28" s="244"/>
      <c r="I28" s="244"/>
      <c r="J28" s="261">
        <f>SUM(H28:I28)</f>
        <v>0</v>
      </c>
      <c r="K28" s="241"/>
      <c r="L28" s="246"/>
      <c r="M28" s="244"/>
      <c r="N28" s="244"/>
      <c r="O28" s="261">
        <f t="shared" si="1"/>
        <v>0</v>
      </c>
      <c r="P28" s="241"/>
      <c r="Q28" s="246"/>
      <c r="R28" s="244"/>
      <c r="S28" s="244"/>
      <c r="T28" s="261">
        <f t="shared" si="2"/>
        <v>0</v>
      </c>
      <c r="U28" s="241"/>
      <c r="V28" s="246"/>
      <c r="W28" s="244"/>
      <c r="X28" s="244"/>
      <c r="Y28" s="261">
        <f t="shared" si="3"/>
        <v>0</v>
      </c>
      <c r="Z28" s="262">
        <f t="shared" si="0"/>
        <v>0</v>
      </c>
      <c r="AA28" s="3"/>
    </row>
    <row r="29" spans="1:27" ht="14.25" customHeight="1">
      <c r="A29" s="3"/>
      <c r="B29" s="3"/>
      <c r="C29" s="636"/>
      <c r="D29" s="13" t="s">
        <v>61</v>
      </c>
      <c r="E29" s="318" t="s">
        <v>62</v>
      </c>
      <c r="F29" s="241"/>
      <c r="G29" s="246"/>
      <c r="H29" s="244"/>
      <c r="I29" s="244"/>
      <c r="J29" s="261">
        <f>SUM(H29:I29)</f>
        <v>0</v>
      </c>
      <c r="K29" s="241"/>
      <c r="L29" s="246"/>
      <c r="M29" s="244"/>
      <c r="N29" s="244"/>
      <c r="O29" s="261">
        <f t="shared" si="1"/>
        <v>0</v>
      </c>
      <c r="P29" s="241"/>
      <c r="Q29" s="246"/>
      <c r="R29" s="244"/>
      <c r="S29" s="244"/>
      <c r="T29" s="261">
        <f t="shared" si="2"/>
        <v>0</v>
      </c>
      <c r="U29" s="241"/>
      <c r="V29" s="246"/>
      <c r="W29" s="244"/>
      <c r="X29" s="244"/>
      <c r="Y29" s="261">
        <f t="shared" si="3"/>
        <v>0</v>
      </c>
      <c r="Z29" s="262">
        <f t="shared" si="0"/>
        <v>0</v>
      </c>
      <c r="AA29" s="3"/>
    </row>
    <row r="30" spans="1:27" ht="14.25" customHeight="1">
      <c r="A30" s="3"/>
      <c r="B30" s="3"/>
      <c r="C30" s="636"/>
      <c r="D30" s="13" t="s">
        <v>63</v>
      </c>
      <c r="E30" s="320" t="s">
        <v>64</v>
      </c>
      <c r="F30" s="241"/>
      <c r="G30" s="246"/>
      <c r="H30" s="244"/>
      <c r="I30" s="244"/>
      <c r="J30" s="261">
        <f>SUM(H30:I30)</f>
        <v>0</v>
      </c>
      <c r="K30" s="241"/>
      <c r="L30" s="246"/>
      <c r="M30" s="244"/>
      <c r="N30" s="244"/>
      <c r="O30" s="261">
        <f t="shared" si="1"/>
        <v>0</v>
      </c>
      <c r="P30" s="241"/>
      <c r="Q30" s="246"/>
      <c r="R30" s="244"/>
      <c r="S30" s="244"/>
      <c r="T30" s="261">
        <f t="shared" si="2"/>
        <v>0</v>
      </c>
      <c r="U30" s="241"/>
      <c r="V30" s="246"/>
      <c r="W30" s="244"/>
      <c r="X30" s="244"/>
      <c r="Y30" s="261">
        <f t="shared" si="3"/>
        <v>0</v>
      </c>
      <c r="Z30" s="262">
        <f t="shared" si="0"/>
        <v>0</v>
      </c>
      <c r="AA30" s="3"/>
    </row>
    <row r="31" spans="1:27" ht="14.25" customHeight="1">
      <c r="A31" s="3"/>
      <c r="B31" s="3"/>
      <c r="C31" s="636"/>
      <c r="D31" s="13" t="s">
        <v>65</v>
      </c>
      <c r="E31" s="320" t="s">
        <v>66</v>
      </c>
      <c r="F31" s="241"/>
      <c r="G31" s="246"/>
      <c r="H31" s="244"/>
      <c r="I31" s="244"/>
      <c r="J31" s="261">
        <f>SUM(H31:I31)</f>
        <v>0</v>
      </c>
      <c r="K31" s="241"/>
      <c r="L31" s="246"/>
      <c r="M31" s="244"/>
      <c r="N31" s="244"/>
      <c r="O31" s="261">
        <f t="shared" si="1"/>
        <v>0</v>
      </c>
      <c r="P31" s="241"/>
      <c r="Q31" s="246"/>
      <c r="R31" s="244"/>
      <c r="S31" s="244"/>
      <c r="T31" s="261">
        <f t="shared" si="2"/>
        <v>0</v>
      </c>
      <c r="U31" s="241"/>
      <c r="V31" s="246"/>
      <c r="W31" s="244"/>
      <c r="X31" s="244"/>
      <c r="Y31" s="261">
        <f t="shared" si="3"/>
        <v>0</v>
      </c>
      <c r="Z31" s="262">
        <f t="shared" si="0"/>
        <v>0</v>
      </c>
      <c r="AA31" s="3"/>
    </row>
    <row r="32" spans="1:27" ht="14.25" customHeight="1" thickBot="1">
      <c r="A32" s="3"/>
      <c r="B32" s="3"/>
      <c r="C32" s="636"/>
      <c r="D32" s="18" t="s">
        <v>67</v>
      </c>
      <c r="E32" s="315" t="s">
        <v>203</v>
      </c>
      <c r="F32" s="241"/>
      <c r="G32" s="246"/>
      <c r="H32" s="244"/>
      <c r="I32" s="244"/>
      <c r="J32" s="247">
        <v>537600</v>
      </c>
      <c r="K32" s="241"/>
      <c r="L32" s="246"/>
      <c r="M32" s="244"/>
      <c r="N32" s="244"/>
      <c r="O32" s="247">
        <v>194866.56000000003</v>
      </c>
      <c r="P32" s="241"/>
      <c r="Q32" s="246"/>
      <c r="R32" s="244"/>
      <c r="S32" s="244"/>
      <c r="T32" s="247">
        <v>204288</v>
      </c>
      <c r="U32" s="245"/>
      <c r="V32" s="293"/>
      <c r="W32" s="250"/>
      <c r="X32" s="250"/>
      <c r="Y32" s="247">
        <v>218400</v>
      </c>
      <c r="Z32" s="260">
        <f t="shared" si="0"/>
        <v>1155154.56</v>
      </c>
      <c r="AA32" s="3"/>
    </row>
    <row r="33" spans="1:27" ht="14.25" customHeight="1" thickTop="1">
      <c r="A33" s="3"/>
      <c r="B33" s="3"/>
      <c r="C33" s="637"/>
      <c r="D33" s="3"/>
      <c r="E33" s="317" t="s">
        <v>68</v>
      </c>
      <c r="F33" s="242"/>
      <c r="G33" s="253"/>
      <c r="H33" s="253"/>
      <c r="I33" s="253"/>
      <c r="J33" s="254">
        <f>SUM(J23:J32)</f>
        <v>1344000</v>
      </c>
      <c r="K33" s="242"/>
      <c r="L33" s="253"/>
      <c r="M33" s="253"/>
      <c r="N33" s="253"/>
      <c r="O33" s="254">
        <f>SUM(O23:O32)</f>
        <v>487166.4</v>
      </c>
      <c r="P33" s="242"/>
      <c r="Q33" s="253"/>
      <c r="R33" s="253"/>
      <c r="S33" s="253"/>
      <c r="T33" s="254">
        <f>SUM(T23:T32)</f>
        <v>510720</v>
      </c>
      <c r="U33" s="243"/>
      <c r="V33" s="255"/>
      <c r="W33" s="255"/>
      <c r="X33" s="255"/>
      <c r="Y33" s="254">
        <f>SUM(Y23:Y32)</f>
        <v>546000</v>
      </c>
      <c r="Z33" s="255"/>
      <c r="AA33" s="3"/>
    </row>
    <row r="34" spans="1:27" ht="14.25" customHeight="1">
      <c r="A34" s="3"/>
      <c r="B34" s="3"/>
      <c r="C34" s="3"/>
      <c r="D34" s="3"/>
      <c r="E34" s="73"/>
      <c r="F34" s="243"/>
      <c r="G34" s="255"/>
      <c r="H34" s="255"/>
      <c r="I34" s="255"/>
      <c r="J34" s="258"/>
      <c r="K34" s="243"/>
      <c r="L34" s="255"/>
      <c r="M34" s="255"/>
      <c r="N34" s="255"/>
      <c r="O34" s="258"/>
      <c r="P34" s="243"/>
      <c r="Q34" s="255"/>
      <c r="R34" s="255"/>
      <c r="S34" s="255"/>
      <c r="T34" s="258"/>
      <c r="U34" s="243"/>
      <c r="V34" s="255"/>
      <c r="W34" s="255"/>
      <c r="X34" s="255"/>
      <c r="Y34" s="258"/>
      <c r="Z34" s="255"/>
      <c r="AA34" s="3"/>
    </row>
    <row r="35" spans="1:27" ht="14.25" customHeight="1">
      <c r="A35" s="3"/>
      <c r="B35" s="3"/>
      <c r="C35" s="635" t="s">
        <v>69</v>
      </c>
      <c r="D35" s="13" t="s">
        <v>70</v>
      </c>
      <c r="E35" s="320" t="s">
        <v>71</v>
      </c>
      <c r="F35" s="639" t="s">
        <v>40</v>
      </c>
      <c r="G35" s="640"/>
      <c r="H35" s="641"/>
      <c r="I35" s="244"/>
      <c r="J35" s="261">
        <f>SUM(H35:I35)</f>
        <v>0</v>
      </c>
      <c r="K35" s="716" t="s">
        <v>40</v>
      </c>
      <c r="L35" s="640"/>
      <c r="M35" s="641"/>
      <c r="N35" s="244"/>
      <c r="O35" s="261">
        <f>SUM(M35:N35)</f>
        <v>0</v>
      </c>
      <c r="P35" s="716" t="s">
        <v>40</v>
      </c>
      <c r="Q35" s="640"/>
      <c r="R35" s="641"/>
      <c r="S35" s="244"/>
      <c r="T35" s="261">
        <f>SUM(R35:S35)</f>
        <v>0</v>
      </c>
      <c r="U35" s="639" t="s">
        <v>40</v>
      </c>
      <c r="V35" s="640"/>
      <c r="W35" s="641"/>
      <c r="X35" s="244"/>
      <c r="Y35" s="261">
        <f>SUM(W35:X35)</f>
        <v>0</v>
      </c>
      <c r="Z35" s="262">
        <f>SUM(J35,O35,T35,Y35)</f>
        <v>0</v>
      </c>
      <c r="AA35" s="3"/>
    </row>
    <row r="36" spans="1:27" ht="14.25" customHeight="1">
      <c r="A36" s="3"/>
      <c r="B36" s="3"/>
      <c r="C36" s="636"/>
      <c r="D36" s="15" t="s">
        <v>72</v>
      </c>
      <c r="E36" s="320" t="s">
        <v>98</v>
      </c>
      <c r="F36" s="642"/>
      <c r="G36" s="643"/>
      <c r="H36" s="644"/>
      <c r="I36" s="244"/>
      <c r="J36" s="247">
        <v>0</v>
      </c>
      <c r="K36" s="717"/>
      <c r="L36" s="643"/>
      <c r="M36" s="644"/>
      <c r="N36" s="244"/>
      <c r="O36" s="247">
        <v>0</v>
      </c>
      <c r="P36" s="717"/>
      <c r="Q36" s="643"/>
      <c r="R36" s="644"/>
      <c r="S36" s="244"/>
      <c r="T36" s="247">
        <v>0</v>
      </c>
      <c r="U36" s="642"/>
      <c r="V36" s="643"/>
      <c r="W36" s="644"/>
      <c r="X36" s="244"/>
      <c r="Y36" s="247">
        <v>0</v>
      </c>
      <c r="Z36" s="248">
        <f>SUM(J36,O36,T36,Y36)</f>
        <v>0</v>
      </c>
      <c r="AA36" s="3"/>
    </row>
    <row r="37" spans="1:27" ht="14.25" customHeight="1" thickBot="1">
      <c r="A37" s="3"/>
      <c r="B37" s="3"/>
      <c r="C37" s="636"/>
      <c r="D37" s="28" t="s">
        <v>74</v>
      </c>
      <c r="E37" s="29" t="s">
        <v>75</v>
      </c>
      <c r="F37" s="645"/>
      <c r="G37" s="646"/>
      <c r="H37" s="647"/>
      <c r="I37" s="250"/>
      <c r="J37" s="263">
        <f>SUM(H37:I37)</f>
        <v>0</v>
      </c>
      <c r="K37" s="718"/>
      <c r="L37" s="646"/>
      <c r="M37" s="647"/>
      <c r="N37" s="250"/>
      <c r="O37" s="263">
        <f>SUM(M37:N37)</f>
        <v>0</v>
      </c>
      <c r="P37" s="718"/>
      <c r="Q37" s="646"/>
      <c r="R37" s="647"/>
      <c r="S37" s="250"/>
      <c r="T37" s="263">
        <f>SUM(R37:S37)</f>
        <v>0</v>
      </c>
      <c r="U37" s="645"/>
      <c r="V37" s="646"/>
      <c r="W37" s="647"/>
      <c r="X37" s="250"/>
      <c r="Y37" s="263">
        <f>SUM(W37:X37)</f>
        <v>0</v>
      </c>
      <c r="Z37" s="264">
        <f>SUM(J37,O37,T37,Y37)</f>
        <v>0</v>
      </c>
      <c r="AA37" s="3"/>
    </row>
    <row r="38" spans="1:27" ht="14.25" customHeight="1" thickTop="1">
      <c r="A38" s="3"/>
      <c r="B38" s="3"/>
      <c r="C38" s="637"/>
      <c r="D38" s="3"/>
      <c r="E38" s="4" t="s">
        <v>76</v>
      </c>
      <c r="F38" s="243"/>
      <c r="G38" s="255"/>
      <c r="H38" s="255"/>
      <c r="I38" s="255"/>
      <c r="J38" s="256">
        <f>SUM(J35:J37)</f>
        <v>0</v>
      </c>
      <c r="K38" s="243">
        <f>SUM(K35:K37)</f>
        <v>0</v>
      </c>
      <c r="L38" s="255" t="s">
        <v>40</v>
      </c>
      <c r="M38" s="255">
        <f>SUM(M35:M37)</f>
        <v>0</v>
      </c>
      <c r="N38" s="255">
        <f>SUM(N35:N37)</f>
        <v>0</v>
      </c>
      <c r="O38" s="256">
        <f>SUM(O35:O37)</f>
        <v>0</v>
      </c>
      <c r="P38" s="243">
        <f>SUM(P35:P37)</f>
        <v>0</v>
      </c>
      <c r="Q38" s="255" t="s">
        <v>40</v>
      </c>
      <c r="R38" s="255">
        <f>SUM(R35:R37)</f>
        <v>0</v>
      </c>
      <c r="S38" s="255">
        <f>SUM(S35:S37)</f>
        <v>0</v>
      </c>
      <c r="T38" s="258">
        <f>SUM(T35:T37)</f>
        <v>0</v>
      </c>
      <c r="U38" s="243">
        <f>SUM(U35:U37)</f>
        <v>0</v>
      </c>
      <c r="V38" s="255" t="s">
        <v>40</v>
      </c>
      <c r="W38" s="255">
        <f>SUM(W35:W37)</f>
        <v>0</v>
      </c>
      <c r="X38" s="255">
        <f>SUM(X35:X37)</f>
        <v>0</v>
      </c>
      <c r="Y38" s="258">
        <f>SUM(Y35:Y37)</f>
        <v>0</v>
      </c>
      <c r="Z38" s="255"/>
      <c r="AA38" s="3"/>
    </row>
    <row r="39" spans="1:27" ht="14.25" customHeight="1">
      <c r="A39" s="3"/>
      <c r="B39" s="3"/>
      <c r="C39" s="3"/>
      <c r="D39" s="3"/>
      <c r="E39" s="4"/>
      <c r="F39" s="3"/>
      <c r="G39" s="3"/>
      <c r="H39" s="3"/>
      <c r="I39" s="3"/>
      <c r="J39" s="23">
        <f>J33+J21+J16</f>
        <v>1600000</v>
      </c>
      <c r="K39" s="3"/>
      <c r="L39" s="3"/>
      <c r="M39" s="3"/>
      <c r="N39" s="3"/>
      <c r="O39" s="23">
        <f>O33+O21+O16</f>
        <v>579960</v>
      </c>
      <c r="P39" s="3"/>
      <c r="Q39" s="3"/>
      <c r="R39" s="3"/>
      <c r="S39" s="3"/>
      <c r="T39" s="23">
        <f>T33+T21+T16</f>
        <v>608000</v>
      </c>
      <c r="U39" s="3"/>
      <c r="V39" s="3"/>
      <c r="W39" s="3"/>
      <c r="X39" s="3"/>
      <c r="Y39" s="23">
        <f>Y33+Y21+Y16</f>
        <v>650000</v>
      </c>
      <c r="Z39" s="3"/>
      <c r="AA39" s="3"/>
    </row>
    <row r="40" spans="1:27" ht="14.25" customHeight="1">
      <c r="A40" s="3"/>
      <c r="B40" s="3"/>
      <c r="C40" s="3"/>
      <c r="D40" s="3"/>
      <c r="E40" s="4"/>
      <c r="F40" s="3"/>
      <c r="G40" s="3"/>
      <c r="H40" s="3"/>
      <c r="I40" s="3"/>
      <c r="J40" s="3"/>
      <c r="K40" s="3"/>
      <c r="L40" s="3"/>
      <c r="M40" s="3"/>
      <c r="N40" s="3"/>
      <c r="O40" s="3"/>
      <c r="P40" s="3"/>
      <c r="Q40" s="3"/>
      <c r="R40" s="3"/>
      <c r="S40" s="3"/>
      <c r="T40" s="3"/>
      <c r="U40" s="3"/>
      <c r="V40" s="3"/>
      <c r="W40" s="3"/>
      <c r="X40" s="3"/>
      <c r="Y40" s="3"/>
      <c r="Z40" s="3"/>
      <c r="AA40" s="3"/>
    </row>
    <row r="41" spans="1:27" ht="14.25" customHeight="1">
      <c r="A41" s="3"/>
      <c r="B41" s="3"/>
      <c r="C41" s="3"/>
      <c r="D41" s="3"/>
      <c r="E41" s="4"/>
      <c r="F41" s="3"/>
      <c r="G41" s="3"/>
      <c r="H41" s="3"/>
      <c r="I41" s="3"/>
      <c r="J41" s="3"/>
      <c r="K41" s="3"/>
      <c r="L41" s="3"/>
      <c r="M41" s="3"/>
      <c r="N41" s="3"/>
      <c r="O41" s="3"/>
      <c r="P41" s="3"/>
      <c r="Q41" s="3"/>
      <c r="R41" s="3"/>
      <c r="S41" s="3"/>
      <c r="T41" s="3"/>
      <c r="U41" s="3"/>
      <c r="V41" s="3"/>
      <c r="W41" s="3"/>
      <c r="X41" s="3"/>
      <c r="Y41" s="3"/>
      <c r="Z41" s="3"/>
      <c r="AA41" s="3"/>
    </row>
    <row r="42" spans="1:27" ht="14.25" customHeight="1">
      <c r="A42" s="3"/>
      <c r="B42" s="3"/>
      <c r="C42" s="3"/>
      <c r="D42" s="3"/>
      <c r="E42" s="3"/>
      <c r="F42" s="633" t="s">
        <v>0</v>
      </c>
      <c r="G42" s="634"/>
      <c r="H42"/>
      <c r="I42"/>
      <c r="J42"/>
      <c r="K42"/>
      <c r="L42"/>
      <c r="M42"/>
      <c r="N42"/>
      <c r="O42"/>
      <c r="P42"/>
      <c r="Q42"/>
      <c r="R42"/>
      <c r="S42"/>
      <c r="T42"/>
      <c r="U42"/>
      <c r="V42"/>
      <c r="W42"/>
      <c r="X42"/>
      <c r="Y42"/>
      <c r="Z42" s="3"/>
      <c r="AA42" s="3"/>
    </row>
    <row r="43" spans="1:27" ht="14.25" customHeight="1">
      <c r="A43" s="3"/>
      <c r="B43" s="3"/>
      <c r="C43" s="3"/>
      <c r="D43" s="3"/>
      <c r="E43" s="31" t="s">
        <v>77</v>
      </c>
      <c r="F43" s="31" t="s">
        <v>78</v>
      </c>
      <c r="G43" s="32" t="s">
        <v>79</v>
      </c>
      <c r="H43"/>
      <c r="I43"/>
      <c r="J43"/>
      <c r="K43"/>
      <c r="L43"/>
      <c r="M43"/>
      <c r="N43"/>
      <c r="O43"/>
      <c r="P43"/>
      <c r="Q43"/>
      <c r="R43"/>
      <c r="S43"/>
      <c r="T43"/>
      <c r="U43"/>
      <c r="V43"/>
      <c r="W43"/>
      <c r="X43"/>
      <c r="Y43"/>
      <c r="Z43" s="3"/>
      <c r="AA43" s="3"/>
    </row>
    <row r="44" spans="1:27" ht="14.25" customHeight="1">
      <c r="A44" s="3"/>
      <c r="B44" s="3"/>
      <c r="C44" s="3"/>
      <c r="D44" s="3"/>
      <c r="E44" s="15" t="s">
        <v>30</v>
      </c>
      <c r="F44" s="33">
        <f>J16+O16+T16+Y16</f>
        <v>343796</v>
      </c>
      <c r="G44" s="35">
        <f>F44/$F$48</f>
        <v>0.1</v>
      </c>
      <c r="H44"/>
      <c r="I44"/>
      <c r="J44"/>
      <c r="K44"/>
      <c r="L44"/>
      <c r="M44"/>
      <c r="N44"/>
      <c r="O44"/>
      <c r="P44"/>
      <c r="Q44"/>
      <c r="R44"/>
      <c r="S44"/>
      <c r="T44"/>
      <c r="U44"/>
      <c r="V44"/>
      <c r="W44"/>
      <c r="X44"/>
      <c r="Y44"/>
      <c r="Z44" s="3"/>
      <c r="AA44" s="3"/>
    </row>
    <row r="45" spans="1:27" ht="14.25" customHeight="1">
      <c r="A45" s="3"/>
      <c r="B45" s="3"/>
      <c r="C45" s="3"/>
      <c r="D45" s="3"/>
      <c r="E45" s="15" t="s">
        <v>3</v>
      </c>
      <c r="F45" s="33">
        <f>J21+O21+T21+Y21</f>
        <v>206277.6</v>
      </c>
      <c r="G45" s="35">
        <f>F45/$F$48</f>
        <v>6.0000000000000005E-2</v>
      </c>
      <c r="H45"/>
      <c r="I45"/>
      <c r="J45"/>
      <c r="K45"/>
      <c r="L45"/>
      <c r="M45"/>
      <c r="N45"/>
      <c r="O45"/>
      <c r="P45"/>
      <c r="Q45"/>
      <c r="R45"/>
      <c r="S45"/>
      <c r="T45"/>
      <c r="U45"/>
      <c r="V45"/>
      <c r="W45"/>
      <c r="X45"/>
      <c r="Y45"/>
      <c r="Z45" s="3"/>
      <c r="AA45" s="3"/>
    </row>
    <row r="46" spans="1:27" ht="43.5" customHeight="1">
      <c r="A46" s="3"/>
      <c r="B46" s="3"/>
      <c r="C46" s="3"/>
      <c r="D46" s="3"/>
      <c r="E46" s="15" t="s">
        <v>8</v>
      </c>
      <c r="F46" s="33">
        <f>J33+O33+T33+Y33</f>
        <v>2887886.4</v>
      </c>
      <c r="G46" s="35">
        <f>F46/$F$48</f>
        <v>0.84</v>
      </c>
      <c r="H46"/>
      <c r="I46"/>
      <c r="J46"/>
      <c r="K46"/>
      <c r="L46"/>
      <c r="M46"/>
      <c r="N46"/>
      <c r="O46"/>
      <c r="P46"/>
      <c r="Q46"/>
      <c r="R46"/>
      <c r="S46"/>
      <c r="T46"/>
      <c r="U46"/>
      <c r="V46"/>
      <c r="W46"/>
      <c r="X46"/>
      <c r="Y46"/>
      <c r="Z46" s="3"/>
      <c r="AA46" s="3"/>
    </row>
    <row r="47" spans="1:27" ht="14.25" customHeight="1">
      <c r="A47" s="3"/>
      <c r="B47" s="3"/>
      <c r="C47" s="3"/>
      <c r="D47" s="3"/>
      <c r="E47" s="15" t="s">
        <v>80</v>
      </c>
      <c r="F47" s="33">
        <f>J38+O38+T38+Y38</f>
        <v>0</v>
      </c>
      <c r="G47" s="35">
        <f>F47/$F$48</f>
        <v>0</v>
      </c>
      <c r="H47"/>
      <c r="I47"/>
      <c r="J47"/>
      <c r="K47"/>
      <c r="L47"/>
      <c r="M47"/>
      <c r="N47"/>
      <c r="O47"/>
      <c r="P47"/>
      <c r="Q47"/>
      <c r="R47"/>
      <c r="S47"/>
      <c r="T47"/>
      <c r="U47"/>
      <c r="V47"/>
      <c r="W47"/>
      <c r="X47"/>
      <c r="Y47"/>
      <c r="Z47" s="3"/>
      <c r="AA47" s="3"/>
    </row>
    <row r="48" spans="1:27" ht="14.25" customHeight="1">
      <c r="A48" s="3"/>
      <c r="B48" s="3"/>
      <c r="C48" s="3"/>
      <c r="D48" s="3"/>
      <c r="E48" s="31" t="s">
        <v>81</v>
      </c>
      <c r="F48" s="33">
        <f>SUM(F44:F47)</f>
        <v>3437960</v>
      </c>
      <c r="G48" s="33">
        <f>F48</f>
        <v>3437960</v>
      </c>
      <c r="H48"/>
      <c r="I48"/>
      <c r="J48"/>
      <c r="K48"/>
      <c r="L48"/>
      <c r="M48"/>
      <c r="N48"/>
      <c r="O48"/>
      <c r="P48"/>
      <c r="Q48"/>
      <c r="R48"/>
      <c r="S48"/>
      <c r="T48"/>
      <c r="U48"/>
      <c r="V48"/>
      <c r="W48"/>
      <c r="X48"/>
      <c r="Y48"/>
      <c r="Z48" s="3"/>
      <c r="AA48" s="3"/>
    </row>
    <row r="49" spans="1:27" ht="14.25" customHeight="1">
      <c r="A49" s="3"/>
      <c r="B49" s="3"/>
      <c r="C49" s="3"/>
      <c r="D49" s="3"/>
      <c r="E49" s="3"/>
      <c r="F49" s="3"/>
      <c r="G49" s="3"/>
      <c r="H49"/>
      <c r="I49"/>
      <c r="J49"/>
      <c r="K49"/>
      <c r="L49"/>
      <c r="M49"/>
      <c r="N49"/>
      <c r="O49"/>
      <c r="P49"/>
      <c r="Q49"/>
      <c r="R49"/>
      <c r="S49"/>
      <c r="T49"/>
      <c r="U49"/>
      <c r="V49"/>
      <c r="W49"/>
      <c r="X49"/>
      <c r="Y49"/>
      <c r="Z49" s="3"/>
      <c r="AA49" s="3"/>
    </row>
    <row r="50" spans="1:27" ht="14.25" customHeight="1">
      <c r="A50" s="3"/>
      <c r="B50" s="3"/>
      <c r="C50" s="3"/>
      <c r="D50" s="3"/>
      <c r="E50" s="3"/>
      <c r="F50" s="3"/>
      <c r="G50" s="3"/>
      <c r="H50"/>
      <c r="I50"/>
      <c r="J50"/>
      <c r="K50"/>
      <c r="L50"/>
      <c r="M50"/>
      <c r="N50"/>
      <c r="O50"/>
      <c r="P50"/>
      <c r="Q50"/>
      <c r="R50"/>
      <c r="S50"/>
      <c r="T50"/>
      <c r="U50"/>
      <c r="V50"/>
      <c r="W50"/>
      <c r="X50"/>
      <c r="Y50"/>
      <c r="Z50" s="3"/>
      <c r="AA50" s="3"/>
    </row>
    <row r="51" spans="1:27" ht="14.25" customHeight="1">
      <c r="A51" s="3"/>
      <c r="B51" s="3"/>
      <c r="C51" s="3"/>
      <c r="D51" s="3"/>
      <c r="E51" s="3"/>
      <c r="F51" s="3"/>
      <c r="G51" s="3"/>
      <c r="H51"/>
      <c r="I51"/>
      <c r="J51"/>
      <c r="K51"/>
      <c r="L51"/>
      <c r="M51"/>
      <c r="N51"/>
      <c r="O51"/>
      <c r="P51"/>
      <c r="Q51"/>
      <c r="R51"/>
      <c r="S51"/>
      <c r="T51"/>
      <c r="U51"/>
      <c r="V51"/>
      <c r="W51"/>
      <c r="X51"/>
      <c r="Y51"/>
      <c r="Z51" s="3"/>
      <c r="AA51" s="3"/>
    </row>
    <row r="52" spans="1:27" ht="14.25" customHeight="1">
      <c r="A52" s="3"/>
      <c r="B52" s="3"/>
      <c r="C52" s="3"/>
      <c r="D52" s="3"/>
      <c r="E52" s="3"/>
      <c r="F52" s="3"/>
      <c r="G52" s="3"/>
      <c r="H52"/>
      <c r="I52"/>
      <c r="J52"/>
      <c r="K52"/>
      <c r="L52"/>
      <c r="M52"/>
      <c r="N52"/>
      <c r="O52"/>
      <c r="P52"/>
      <c r="Q52"/>
      <c r="R52"/>
      <c r="S52"/>
      <c r="T52"/>
      <c r="U52"/>
      <c r="V52"/>
      <c r="W52"/>
      <c r="X52"/>
      <c r="Y52"/>
      <c r="Z52" s="3"/>
      <c r="AA52" s="3"/>
    </row>
    <row r="53" spans="1:27" ht="14.25" customHeight="1">
      <c r="A53" s="3"/>
      <c r="B53" s="3"/>
      <c r="C53" s="3"/>
      <c r="D53" s="3"/>
      <c r="E53" s="3"/>
      <c r="F53" s="3"/>
      <c r="G53" s="3"/>
      <c r="H53"/>
      <c r="I53"/>
      <c r="J53"/>
      <c r="K53"/>
      <c r="L53"/>
      <c r="M53"/>
      <c r="N53"/>
      <c r="O53"/>
      <c r="P53"/>
      <c r="Q53"/>
      <c r="R53"/>
      <c r="S53"/>
      <c r="T53"/>
      <c r="U53"/>
      <c r="V53"/>
      <c r="W53"/>
      <c r="X53"/>
      <c r="Y53"/>
      <c r="Z53" s="3"/>
      <c r="AA53" s="3"/>
    </row>
    <row r="54" spans="1:27" ht="14.25" customHeight="1">
      <c r="A54" s="3"/>
      <c r="B54" s="3"/>
      <c r="C54" s="3"/>
      <c r="D54" s="3"/>
      <c r="E54" s="3"/>
      <c r="F54" s="3"/>
      <c r="G54" s="3"/>
      <c r="H54"/>
      <c r="I54"/>
      <c r="J54"/>
      <c r="K54"/>
      <c r="L54"/>
      <c r="M54"/>
      <c r="N54"/>
      <c r="O54"/>
      <c r="P54"/>
      <c r="Q54"/>
      <c r="R54"/>
      <c r="S54"/>
      <c r="T54"/>
      <c r="U54"/>
      <c r="V54"/>
      <c r="W54"/>
      <c r="X54"/>
      <c r="Y54"/>
      <c r="Z54" s="3"/>
      <c r="AA54" s="3"/>
    </row>
    <row r="55" spans="1:27" ht="14.2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14.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mergeCells count="13">
    <mergeCell ref="C12:C16"/>
    <mergeCell ref="C18:C21"/>
    <mergeCell ref="P35:R37"/>
    <mergeCell ref="U35:W37"/>
    <mergeCell ref="F10:J10"/>
    <mergeCell ref="K10:O10"/>
    <mergeCell ref="P10:T10"/>
    <mergeCell ref="U10:Y10"/>
    <mergeCell ref="F42:G42"/>
    <mergeCell ref="C23:C33"/>
    <mergeCell ref="C35:C38"/>
    <mergeCell ref="F35:H37"/>
    <mergeCell ref="K35:M37"/>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B7B6-2BA5-4419-9CDE-B4F86A782C10}">
  <dimension ref="A1:AV1000"/>
  <sheetViews>
    <sheetView workbookViewId="0">
      <pane xSplit="3" ySplit="11" topLeftCell="D12" activePane="bottomRight" state="frozen"/>
      <selection pane="topRight" activeCell="D1" sqref="D1"/>
      <selection pane="bottomLeft" activeCell="A12" sqref="A12"/>
      <selection pane="bottomRight" activeCell="F4" sqref="F4:F6"/>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12.109375" style="5" customWidth="1"/>
    <col min="7" max="7" width="13.5546875" style="5" customWidth="1"/>
    <col min="8" max="8" width="10.6640625" style="5" customWidth="1"/>
    <col min="9" max="9" width="13.6640625" style="5" customWidth="1"/>
    <col min="10" max="10" width="9.664062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255"/>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55" t="s">
        <v>94</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55" t="s">
        <v>129</v>
      </c>
      <c r="G5" s="3"/>
      <c r="H5" s="3"/>
      <c r="I5" s="3"/>
      <c r="J5" s="3"/>
      <c r="K5" s="3"/>
      <c r="L5" s="3"/>
      <c r="M5" s="3"/>
      <c r="N5" s="3"/>
      <c r="O5" s="3"/>
      <c r="P5" s="3"/>
      <c r="Q5" s="3"/>
      <c r="R5" s="23"/>
      <c r="S5" s="23"/>
      <c r="T5" s="23"/>
      <c r="U5" s="2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55" t="s">
        <v>11</v>
      </c>
      <c r="G6" s="3"/>
      <c r="H6" s="3"/>
      <c r="I6" s="3"/>
      <c r="J6" s="3"/>
      <c r="K6" s="3"/>
      <c r="L6" s="3"/>
      <c r="M6" s="133"/>
      <c r="N6" s="133"/>
      <c r="O6" s="133"/>
      <c r="P6" s="133"/>
      <c r="Q6" s="13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s="285"/>
      <c r="G7" s="3"/>
      <c r="H7" s="3"/>
      <c r="I7" s="3"/>
      <c r="J7" s="3"/>
      <c r="K7" s="3"/>
      <c r="L7" s="3"/>
      <c r="M7" s="3"/>
      <c r="N7" s="3"/>
      <c r="O7" s="3"/>
      <c r="P7" s="3"/>
      <c r="Q7" s="3"/>
      <c r="R7" s="3"/>
      <c r="S7" s="3"/>
      <c r="T7" s="3"/>
      <c r="U7" s="3"/>
      <c r="V7" s="3"/>
      <c r="W7" s="3"/>
      <c r="X7" s="3"/>
      <c r="Y7" s="3"/>
      <c r="Z7" s="3"/>
      <c r="AA7" s="3"/>
      <c r="AB7"/>
      <c r="AC7"/>
      <c r="AD7"/>
      <c r="AE7"/>
      <c r="AF7"/>
      <c r="AG7"/>
      <c r="AH7"/>
      <c r="AI7"/>
      <c r="AJ7"/>
      <c r="AK7"/>
      <c r="AL7"/>
      <c r="AM7"/>
      <c r="AN7"/>
      <c r="AO7"/>
      <c r="AP7"/>
      <c r="AQ7"/>
      <c r="AR7"/>
      <c r="AS7"/>
      <c r="AT7"/>
      <c r="AU7"/>
      <c r="AV7"/>
    </row>
    <row r="8" spans="1:48" ht="14.25" customHeight="1">
      <c r="A8" s="3"/>
      <c r="B8" s="3"/>
      <c r="C8" s="3"/>
      <c r="D8" s="4"/>
      <c r="E8" s="3"/>
      <c r="F8" s="257"/>
      <c r="G8" s="3"/>
      <c r="H8" s="3"/>
      <c r="I8" s="3"/>
      <c r="J8" s="3"/>
      <c r="K8" s="3"/>
      <c r="L8" s="3"/>
      <c r="M8" s="3"/>
      <c r="N8" s="3"/>
      <c r="O8" s="3"/>
      <c r="P8" s="3"/>
      <c r="Q8" s="3"/>
      <c r="R8" s="3"/>
      <c r="S8" s="3"/>
      <c r="T8" s="3"/>
      <c r="U8" s="3"/>
      <c r="V8" s="3"/>
      <c r="W8" s="3"/>
      <c r="X8" s="3"/>
      <c r="Y8" s="3"/>
      <c r="Z8" s="3"/>
      <c r="AA8" s="3"/>
      <c r="AB8"/>
      <c r="AC8"/>
      <c r="AD8"/>
      <c r="AE8"/>
      <c r="AF8"/>
      <c r="AG8"/>
      <c r="AH8"/>
      <c r="AI8"/>
      <c r="AJ8"/>
      <c r="AK8"/>
      <c r="AL8"/>
      <c r="AM8"/>
      <c r="AN8"/>
      <c r="AO8"/>
      <c r="AP8"/>
      <c r="AQ8"/>
      <c r="AR8"/>
      <c r="AS8"/>
      <c r="AT8"/>
      <c r="AU8"/>
      <c r="AV8"/>
    </row>
    <row r="9" spans="1:48" ht="14.25" customHeight="1">
      <c r="A9" s="3"/>
      <c r="B9" s="3"/>
      <c r="C9" s="3"/>
      <c r="D9" s="4"/>
      <c r="E9"/>
      <c r="F9" s="3"/>
      <c r="G9" s="3"/>
      <c r="H9" s="3"/>
      <c r="I9" s="3"/>
      <c r="J9" s="3"/>
      <c r="K9" s="3"/>
      <c r="L9" s="3"/>
      <c r="M9" s="3"/>
      <c r="N9" s="3"/>
      <c r="O9" s="3"/>
      <c r="P9" s="3"/>
      <c r="Q9" s="3"/>
      <c r="R9" s="3"/>
      <c r="S9" s="3"/>
      <c r="T9" s="3"/>
      <c r="U9" s="3"/>
      <c r="V9" s="3"/>
      <c r="W9" s="3"/>
      <c r="X9" s="3"/>
      <c r="Y9" s="3"/>
      <c r="Z9" s="3"/>
      <c r="AA9" s="3"/>
      <c r="AB9"/>
      <c r="AC9"/>
      <c r="AD9"/>
      <c r="AE9"/>
      <c r="AF9"/>
      <c r="AG9"/>
      <c r="AH9"/>
      <c r="AI9"/>
      <c r="AJ9"/>
      <c r="AK9"/>
      <c r="AL9"/>
      <c r="AM9"/>
      <c r="AN9"/>
      <c r="AO9"/>
      <c r="AP9"/>
      <c r="AQ9"/>
      <c r="AR9"/>
      <c r="AS9"/>
      <c r="AT9"/>
      <c r="AU9"/>
      <c r="AV9"/>
    </row>
    <row r="10" spans="1:48" ht="14.25" customHeight="1">
      <c r="A10" s="3"/>
      <c r="B10" s="3"/>
      <c r="C10" s="3"/>
      <c r="D10" s="3"/>
      <c r="E10" s="6"/>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8"/>
      <c r="AB10"/>
      <c r="AC10"/>
      <c r="AD10"/>
      <c r="AE10"/>
      <c r="AF10"/>
      <c r="AG10"/>
      <c r="AH10"/>
      <c r="AI10"/>
      <c r="AJ10"/>
      <c r="AK10"/>
      <c r="AL10"/>
      <c r="AM10"/>
      <c r="AN10"/>
      <c r="AO10"/>
      <c r="AP10"/>
      <c r="AQ10"/>
      <c r="AR10"/>
      <c r="AS10"/>
      <c r="AT10"/>
      <c r="AU10"/>
      <c r="AV10"/>
    </row>
    <row r="11" spans="1:48" ht="14.25" customHeight="1">
      <c r="A11" s="3"/>
      <c r="B11" s="3"/>
      <c r="C11" s="4"/>
      <c r="D11" s="4" t="s">
        <v>22</v>
      </c>
      <c r="E11" s="4" t="s">
        <v>23</v>
      </c>
      <c r="F11" s="9" t="s">
        <v>24</v>
      </c>
      <c r="G11" s="10" t="s">
        <v>28</v>
      </c>
      <c r="H11" s="10" t="s">
        <v>25</v>
      </c>
      <c r="I11" s="10" t="s">
        <v>29</v>
      </c>
      <c r="J11" s="11"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2"/>
      <c r="AA11" s="10"/>
      <c r="AB11"/>
      <c r="AC11"/>
      <c r="AD11"/>
      <c r="AE11"/>
      <c r="AF11"/>
      <c r="AG11"/>
      <c r="AH11"/>
      <c r="AI11"/>
      <c r="AJ11"/>
      <c r="AK11"/>
      <c r="AL11"/>
      <c r="AM11"/>
      <c r="AN11"/>
      <c r="AO11"/>
      <c r="AP11"/>
      <c r="AQ11"/>
      <c r="AR11"/>
      <c r="AS11"/>
      <c r="AT11"/>
      <c r="AU11"/>
      <c r="AV11"/>
    </row>
    <row r="12" spans="1:48" ht="14.25" customHeight="1">
      <c r="A12" s="3"/>
      <c r="B12" s="3"/>
      <c r="C12" s="635" t="s">
        <v>30</v>
      </c>
      <c r="D12" s="13" t="s">
        <v>31</v>
      </c>
      <c r="E12" s="14" t="s">
        <v>32</v>
      </c>
      <c r="F12" s="241"/>
      <c r="G12" s="246"/>
      <c r="H12" s="244"/>
      <c r="I12" s="244"/>
      <c r="J12" s="247">
        <v>10000</v>
      </c>
      <c r="K12" s="329"/>
      <c r="L12" s="330"/>
      <c r="M12" s="330"/>
      <c r="N12" s="330"/>
      <c r="O12" s="247">
        <v>2498</v>
      </c>
      <c r="P12" s="330"/>
      <c r="Q12" s="330"/>
      <c r="R12" s="330"/>
      <c r="S12" s="330"/>
      <c r="T12" s="247">
        <v>3705</v>
      </c>
      <c r="U12" s="329"/>
      <c r="V12" s="330"/>
      <c r="W12" s="330"/>
      <c r="X12" s="330"/>
      <c r="Y12" s="247">
        <v>4500</v>
      </c>
      <c r="Z12" s="248">
        <f>SUM(J12,O12,T12,Y12)</f>
        <v>20703</v>
      </c>
      <c r="AA12" s="3"/>
      <c r="AB12"/>
      <c r="AC12"/>
      <c r="AD12"/>
      <c r="AE12"/>
      <c r="AF12"/>
      <c r="AG12"/>
      <c r="AH12"/>
      <c r="AI12"/>
      <c r="AJ12"/>
      <c r="AK12"/>
      <c r="AL12"/>
      <c r="AM12"/>
      <c r="AN12"/>
      <c r="AO12"/>
      <c r="AP12"/>
      <c r="AQ12"/>
      <c r="AR12"/>
      <c r="AS12"/>
      <c r="AT12"/>
      <c r="AU12"/>
      <c r="AV12"/>
    </row>
    <row r="13" spans="1:48" ht="14.25" customHeight="1">
      <c r="A13" s="3"/>
      <c r="B13" s="3"/>
      <c r="C13" s="636"/>
      <c r="D13" s="13" t="s">
        <v>33</v>
      </c>
      <c r="E13" s="6" t="s">
        <v>34</v>
      </c>
      <c r="F13" s="241"/>
      <c r="G13" s="246"/>
      <c r="H13" s="244"/>
      <c r="I13" s="244"/>
      <c r="J13" s="247">
        <v>7500</v>
      </c>
      <c r="K13" s="329"/>
      <c r="L13" s="330"/>
      <c r="M13" s="330"/>
      <c r="N13" s="330"/>
      <c r="O13" s="247">
        <v>2500</v>
      </c>
      <c r="P13" s="330"/>
      <c r="Q13" s="330"/>
      <c r="R13" s="330"/>
      <c r="S13" s="330"/>
      <c r="T13" s="247">
        <v>2500</v>
      </c>
      <c r="U13" s="329"/>
      <c r="V13" s="330"/>
      <c r="W13" s="330"/>
      <c r="X13" s="330"/>
      <c r="Y13" s="247">
        <v>3515</v>
      </c>
      <c r="Z13" s="248">
        <f>SUM(J13,O13,T13,Y13)</f>
        <v>16015</v>
      </c>
      <c r="AA13" s="3"/>
      <c r="AB13"/>
      <c r="AC13"/>
      <c r="AD13"/>
      <c r="AE13"/>
      <c r="AF13"/>
      <c r="AG13"/>
      <c r="AH13"/>
      <c r="AI13"/>
      <c r="AJ13"/>
      <c r="AK13"/>
      <c r="AL13"/>
      <c r="AM13"/>
      <c r="AN13"/>
      <c r="AO13"/>
      <c r="AP13"/>
      <c r="AQ13"/>
      <c r="AR13"/>
      <c r="AS13"/>
      <c r="AT13"/>
      <c r="AU13"/>
      <c r="AV13"/>
    </row>
    <row r="14" spans="1:48" ht="14.25" customHeight="1">
      <c r="A14" s="3"/>
      <c r="B14" s="3"/>
      <c r="C14" s="636"/>
      <c r="D14" s="13" t="s">
        <v>35</v>
      </c>
      <c r="E14" s="6" t="s">
        <v>36</v>
      </c>
      <c r="F14" s="241"/>
      <c r="G14" s="246"/>
      <c r="H14" s="244"/>
      <c r="I14" s="244"/>
      <c r="J14" s="247">
        <v>20000</v>
      </c>
      <c r="K14" s="329"/>
      <c r="L14" s="330"/>
      <c r="M14" s="330"/>
      <c r="N14" s="330"/>
      <c r="O14" s="247">
        <v>20000</v>
      </c>
      <c r="P14" s="330"/>
      <c r="Q14" s="330"/>
      <c r="R14" s="330"/>
      <c r="S14" s="330"/>
      <c r="T14" s="247">
        <v>20000</v>
      </c>
      <c r="U14" s="329"/>
      <c r="V14" s="330"/>
      <c r="W14" s="330"/>
      <c r="X14" s="330"/>
      <c r="Y14" s="247">
        <v>20000</v>
      </c>
      <c r="Z14" s="248">
        <f>SUM(J14,O14,T14,Y14)</f>
        <v>80000</v>
      </c>
      <c r="AA14" s="3"/>
      <c r="AB14"/>
      <c r="AC14"/>
      <c r="AD14"/>
      <c r="AE14"/>
      <c r="AF14"/>
      <c r="AG14"/>
      <c r="AH14"/>
      <c r="AI14"/>
      <c r="AJ14"/>
      <c r="AK14"/>
      <c r="AL14"/>
      <c r="AM14"/>
      <c r="AN14"/>
      <c r="AO14"/>
      <c r="AP14"/>
      <c r="AQ14"/>
      <c r="AR14"/>
      <c r="AS14"/>
      <c r="AT14"/>
      <c r="AU14"/>
      <c r="AV14"/>
    </row>
    <row r="15" spans="1:48" ht="14.25" customHeight="1" thickBot="1">
      <c r="A15" s="3"/>
      <c r="B15" s="3"/>
      <c r="C15" s="636"/>
      <c r="D15" s="18" t="s">
        <v>37</v>
      </c>
      <c r="E15" s="19" t="s">
        <v>38</v>
      </c>
      <c r="F15" s="241"/>
      <c r="G15" s="246"/>
      <c r="H15" s="244"/>
      <c r="I15" s="244"/>
      <c r="J15" s="247">
        <v>0</v>
      </c>
      <c r="K15" s="329"/>
      <c r="L15" s="330"/>
      <c r="M15" s="330"/>
      <c r="N15" s="330"/>
      <c r="O15" s="247">
        <v>0</v>
      </c>
      <c r="P15" s="330"/>
      <c r="Q15" s="330"/>
      <c r="R15" s="330"/>
      <c r="S15" s="330"/>
      <c r="T15" s="247">
        <v>0</v>
      </c>
      <c r="U15" s="331"/>
      <c r="V15" s="330"/>
      <c r="W15" s="332"/>
      <c r="X15" s="332"/>
      <c r="Y15" s="259">
        <v>0</v>
      </c>
      <c r="Z15" s="260">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3"/>
      <c r="E16" s="4" t="s">
        <v>39</v>
      </c>
      <c r="F16" s="242"/>
      <c r="G16" s="253"/>
      <c r="H16" s="253"/>
      <c r="I16" s="384"/>
      <c r="J16" s="254">
        <v>37500</v>
      </c>
      <c r="K16" s="333"/>
      <c r="L16" s="334"/>
      <c r="M16" s="334"/>
      <c r="N16" s="334"/>
      <c r="O16" s="254">
        <v>24998</v>
      </c>
      <c r="P16" s="333"/>
      <c r="Q16" s="334"/>
      <c r="R16" s="334"/>
      <c r="S16" s="334"/>
      <c r="T16" s="254">
        <v>26205</v>
      </c>
      <c r="U16" s="335"/>
      <c r="V16" s="334"/>
      <c r="W16" s="265"/>
      <c r="X16" s="265"/>
      <c r="Y16" s="256">
        <v>28015</v>
      </c>
      <c r="Z16" s="265">
        <f>Y16+T16+O16+J16</f>
        <v>116718</v>
      </c>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256"/>
      <c r="K17" s="335"/>
      <c r="L17" s="265"/>
      <c r="M17" s="265"/>
      <c r="N17" s="265"/>
      <c r="O17" s="256"/>
      <c r="P17" s="335"/>
      <c r="Q17" s="265"/>
      <c r="R17" s="265"/>
      <c r="S17" s="265"/>
      <c r="T17" s="256"/>
      <c r="U17" s="335"/>
      <c r="V17" s="265"/>
      <c r="W17" s="265"/>
      <c r="X17" s="265"/>
      <c r="Y17" s="256"/>
      <c r="Z17" s="265"/>
      <c r="AA17" s="3"/>
      <c r="AB17"/>
      <c r="AC17"/>
      <c r="AD17"/>
      <c r="AE17"/>
      <c r="AF17"/>
      <c r="AG17"/>
      <c r="AH17"/>
      <c r="AI17"/>
      <c r="AJ17"/>
      <c r="AK17"/>
      <c r="AL17"/>
      <c r="AM17"/>
      <c r="AN17"/>
      <c r="AO17"/>
      <c r="AP17"/>
      <c r="AQ17"/>
      <c r="AR17"/>
      <c r="AS17"/>
      <c r="AT17"/>
      <c r="AU17"/>
      <c r="AV17"/>
    </row>
    <row r="18" spans="1:48" ht="14.25" customHeight="1">
      <c r="A18" s="3"/>
      <c r="B18" s="3"/>
      <c r="C18" s="635" t="s">
        <v>3</v>
      </c>
      <c r="D18" s="13" t="s">
        <v>41</v>
      </c>
      <c r="E18" s="24" t="s">
        <v>42</v>
      </c>
      <c r="F18" s="241"/>
      <c r="G18" s="246"/>
      <c r="H18" s="244"/>
      <c r="I18" s="244"/>
      <c r="J18" s="247">
        <v>30000</v>
      </c>
      <c r="K18" s="330"/>
      <c r="L18" s="330"/>
      <c r="M18" s="330"/>
      <c r="N18" s="330"/>
      <c r="O18" s="247">
        <v>5000</v>
      </c>
      <c r="P18" s="330"/>
      <c r="Q18" s="330"/>
      <c r="R18" s="330"/>
      <c r="S18" s="330"/>
      <c r="T18" s="247">
        <v>5000</v>
      </c>
      <c r="U18" s="329"/>
      <c r="V18" s="330"/>
      <c r="W18" s="330"/>
      <c r="X18" s="330"/>
      <c r="Y18" s="247">
        <v>6000</v>
      </c>
      <c r="Z18" s="248">
        <f>SUM(J18,O18,T18,Y18)</f>
        <v>46000</v>
      </c>
      <c r="AA18" s="3"/>
      <c r="AB18"/>
      <c r="AC18"/>
      <c r="AD18"/>
      <c r="AE18"/>
      <c r="AF18"/>
      <c r="AG18"/>
      <c r="AH18"/>
      <c r="AI18"/>
      <c r="AJ18"/>
      <c r="AK18"/>
      <c r="AL18"/>
      <c r="AM18"/>
      <c r="AN18"/>
      <c r="AO18"/>
      <c r="AP18"/>
      <c r="AQ18"/>
      <c r="AR18"/>
      <c r="AS18"/>
      <c r="AT18"/>
      <c r="AU18"/>
      <c r="AV18"/>
    </row>
    <row r="19" spans="1:48" ht="14.25" customHeight="1">
      <c r="A19" s="3"/>
      <c r="B19" s="3"/>
      <c r="C19" s="636"/>
      <c r="D19" s="13" t="s">
        <v>43</v>
      </c>
      <c r="E19" s="6" t="s">
        <v>44</v>
      </c>
      <c r="F19" s="241"/>
      <c r="G19" s="246"/>
      <c r="H19" s="244"/>
      <c r="I19" s="244"/>
      <c r="J19" s="247">
        <v>20000</v>
      </c>
      <c r="K19" s="330"/>
      <c r="L19" s="330"/>
      <c r="M19" s="330"/>
      <c r="N19" s="330"/>
      <c r="O19" s="247">
        <v>24000</v>
      </c>
      <c r="P19" s="330"/>
      <c r="Q19" s="330"/>
      <c r="R19" s="330"/>
      <c r="S19" s="330"/>
      <c r="T19" s="247">
        <v>25400</v>
      </c>
      <c r="U19" s="329"/>
      <c r="V19" s="330"/>
      <c r="W19" s="330"/>
      <c r="X19" s="330"/>
      <c r="Y19" s="247">
        <v>26500</v>
      </c>
      <c r="Z19" s="248">
        <f>SUM(J19,O19,T19,Y19)</f>
        <v>95900</v>
      </c>
      <c r="AA19" s="3"/>
      <c r="AB19"/>
      <c r="AC19"/>
      <c r="AD19"/>
      <c r="AE19"/>
      <c r="AF19"/>
      <c r="AG19"/>
      <c r="AH19"/>
      <c r="AI19"/>
      <c r="AJ19"/>
      <c r="AK19"/>
      <c r="AL19"/>
      <c r="AM19"/>
      <c r="AN19"/>
      <c r="AO19"/>
      <c r="AP19"/>
      <c r="AQ19"/>
      <c r="AR19"/>
      <c r="AS19"/>
      <c r="AT19"/>
      <c r="AU19"/>
      <c r="AV19"/>
    </row>
    <row r="20" spans="1:48" ht="14.25" customHeight="1" thickBot="1">
      <c r="A20" s="3"/>
      <c r="B20" s="3"/>
      <c r="C20" s="636"/>
      <c r="D20" s="18" t="s">
        <v>45</v>
      </c>
      <c r="E20" s="19" t="s">
        <v>46</v>
      </c>
      <c r="F20" s="241"/>
      <c r="G20" s="246"/>
      <c r="H20" s="244"/>
      <c r="I20" s="244"/>
      <c r="J20" s="247">
        <v>0</v>
      </c>
      <c r="K20" s="330"/>
      <c r="L20" s="330"/>
      <c r="M20" s="330"/>
      <c r="N20" s="330"/>
      <c r="O20" s="247">
        <v>0</v>
      </c>
      <c r="P20" s="330"/>
      <c r="Q20" s="330"/>
      <c r="R20" s="330"/>
      <c r="S20" s="330"/>
      <c r="T20" s="247">
        <v>0</v>
      </c>
      <c r="U20" s="331"/>
      <c r="V20" s="330"/>
      <c r="W20" s="332"/>
      <c r="X20" s="332"/>
      <c r="Y20" s="259">
        <v>0</v>
      </c>
      <c r="Z20" s="260">
        <f>SUM(J20,O20,T20,Y20)</f>
        <v>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4" t="s">
        <v>47</v>
      </c>
      <c r="F21" s="242"/>
      <c r="G21" s="253"/>
      <c r="H21" s="253"/>
      <c r="I21" s="385"/>
      <c r="J21" s="254">
        <v>50000</v>
      </c>
      <c r="K21" s="333"/>
      <c r="L21" s="334"/>
      <c r="M21" s="334"/>
      <c r="N21" s="334"/>
      <c r="O21" s="254">
        <v>29000</v>
      </c>
      <c r="P21" s="333"/>
      <c r="Q21" s="334"/>
      <c r="R21" s="334"/>
      <c r="S21" s="334"/>
      <c r="T21" s="254">
        <v>30400</v>
      </c>
      <c r="U21" s="335"/>
      <c r="V21" s="334"/>
      <c r="W21" s="265"/>
      <c r="X21" s="265"/>
      <c r="Y21" s="256">
        <v>32500</v>
      </c>
      <c r="Z21" s="265">
        <f>SUM(Z18:Z20)</f>
        <v>141900</v>
      </c>
      <c r="AA21" s="3"/>
      <c r="AB21"/>
      <c r="AC21"/>
      <c r="AD21"/>
      <c r="AE21"/>
      <c r="AF21"/>
      <c r="AG21"/>
      <c r="AH21"/>
      <c r="AI21"/>
      <c r="AJ21"/>
      <c r="AK21"/>
      <c r="AL21"/>
      <c r="AM21"/>
      <c r="AN21"/>
      <c r="AO21"/>
      <c r="AP21"/>
      <c r="AQ21"/>
      <c r="AR21"/>
      <c r="AS21"/>
      <c r="AT21"/>
      <c r="AU21"/>
      <c r="AV21"/>
    </row>
    <row r="22" spans="1:48" ht="14.25" customHeight="1">
      <c r="A22" s="3"/>
      <c r="B22" s="3"/>
      <c r="C22" s="3"/>
      <c r="D22" s="3"/>
      <c r="E22" s="3"/>
      <c r="F22" s="243"/>
      <c r="G22" s="255"/>
      <c r="H22" s="255"/>
      <c r="I22" s="255"/>
      <c r="J22" s="256"/>
      <c r="K22" s="335"/>
      <c r="L22" s="265"/>
      <c r="M22" s="265"/>
      <c r="N22" s="265"/>
      <c r="O22" s="256"/>
      <c r="P22" s="335"/>
      <c r="Q22" s="265"/>
      <c r="R22" s="265"/>
      <c r="S22" s="265"/>
      <c r="T22" s="256"/>
      <c r="U22" s="335"/>
      <c r="V22" s="265"/>
      <c r="W22" s="265"/>
      <c r="X22" s="265"/>
      <c r="Y22" s="256"/>
      <c r="Z22" s="265"/>
      <c r="AA22" s="3"/>
      <c r="AB22"/>
      <c r="AC22"/>
      <c r="AD22"/>
      <c r="AE22"/>
      <c r="AF22"/>
      <c r="AG22"/>
      <c r="AH22"/>
      <c r="AI22"/>
      <c r="AJ22"/>
      <c r="AK22"/>
      <c r="AL22"/>
      <c r="AM22"/>
      <c r="AN22"/>
      <c r="AO22"/>
      <c r="AP22"/>
      <c r="AQ22"/>
      <c r="AR22"/>
      <c r="AS22"/>
      <c r="AT22"/>
      <c r="AU22"/>
      <c r="AV22"/>
    </row>
    <row r="23" spans="1:48" ht="28.5" customHeight="1">
      <c r="A23" s="3"/>
      <c r="B23" s="3"/>
      <c r="C23" s="638" t="s">
        <v>48</v>
      </c>
      <c r="D23" s="13" t="s">
        <v>49</v>
      </c>
      <c r="E23" s="318" t="s">
        <v>204</v>
      </c>
      <c r="F23" s="241"/>
      <c r="G23" s="246"/>
      <c r="H23" s="244"/>
      <c r="I23" s="244"/>
      <c r="J23" s="247">
        <v>100000</v>
      </c>
      <c r="K23" s="329"/>
      <c r="L23" s="330"/>
      <c r="M23" s="330"/>
      <c r="N23" s="330"/>
      <c r="O23" s="247">
        <v>110000</v>
      </c>
      <c r="P23" s="329"/>
      <c r="Q23" s="330"/>
      <c r="R23" s="330"/>
      <c r="S23" s="330"/>
      <c r="T23" s="247">
        <v>122500</v>
      </c>
      <c r="U23" s="329"/>
      <c r="V23" s="330"/>
      <c r="W23" s="330"/>
      <c r="X23" s="330"/>
      <c r="Y23" s="247">
        <v>125000</v>
      </c>
      <c r="Z23" s="248">
        <f t="shared" ref="Z23:Z32" si="0">SUM(J23,O23,T23,Y23)</f>
        <v>457500</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27" t="s">
        <v>52</v>
      </c>
      <c r="F24" s="241"/>
      <c r="G24" s="246"/>
      <c r="H24" s="244"/>
      <c r="I24" s="244"/>
      <c r="J24" s="247">
        <v>114000</v>
      </c>
      <c r="K24" s="329"/>
      <c r="L24" s="330"/>
      <c r="M24" s="330"/>
      <c r="N24" s="330"/>
      <c r="O24" s="247">
        <v>126000</v>
      </c>
      <c r="P24" s="329"/>
      <c r="Q24" s="330"/>
      <c r="R24" s="330"/>
      <c r="S24" s="330"/>
      <c r="T24" s="247">
        <v>144000</v>
      </c>
      <c r="U24" s="329"/>
      <c r="V24" s="330"/>
      <c r="W24" s="330"/>
      <c r="X24" s="330"/>
      <c r="Y24" s="247">
        <v>153000</v>
      </c>
      <c r="Z24" s="248">
        <f t="shared" si="0"/>
        <v>537000</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14" t="s">
        <v>54</v>
      </c>
      <c r="F25" s="241"/>
      <c r="G25" s="246"/>
      <c r="H25" s="244"/>
      <c r="I25" s="244"/>
      <c r="J25" s="247">
        <v>0</v>
      </c>
      <c r="K25" s="329"/>
      <c r="L25" s="330"/>
      <c r="M25" s="330"/>
      <c r="N25" s="330"/>
      <c r="O25" s="247">
        <v>0</v>
      </c>
      <c r="P25" s="329"/>
      <c r="Q25" s="330"/>
      <c r="R25" s="330"/>
      <c r="S25" s="330"/>
      <c r="T25" s="247">
        <v>0</v>
      </c>
      <c r="U25" s="329"/>
      <c r="V25" s="330"/>
      <c r="W25" s="330"/>
      <c r="X25" s="330"/>
      <c r="Y25" s="247">
        <v>0</v>
      </c>
      <c r="Z25" s="248">
        <f t="shared" si="0"/>
        <v>0</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6" t="s">
        <v>56</v>
      </c>
      <c r="F26" s="241"/>
      <c r="G26" s="246"/>
      <c r="H26" s="244"/>
      <c r="I26" s="244"/>
      <c r="J26" s="247">
        <v>0</v>
      </c>
      <c r="K26" s="329"/>
      <c r="L26" s="330"/>
      <c r="M26" s="330"/>
      <c r="N26" s="330"/>
      <c r="O26" s="247">
        <v>0</v>
      </c>
      <c r="P26" s="329"/>
      <c r="Q26" s="330"/>
      <c r="R26" s="330"/>
      <c r="S26" s="330"/>
      <c r="T26" s="247">
        <v>0</v>
      </c>
      <c r="U26" s="329"/>
      <c r="V26" s="330"/>
      <c r="W26" s="330"/>
      <c r="X26" s="330"/>
      <c r="Y26" s="247">
        <v>0</v>
      </c>
      <c r="Z26" s="248">
        <f t="shared" si="0"/>
        <v>0</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6" t="s">
        <v>58</v>
      </c>
      <c r="F27" s="241"/>
      <c r="G27" s="246"/>
      <c r="H27" s="244"/>
      <c r="I27" s="244"/>
      <c r="J27" s="247">
        <v>0</v>
      </c>
      <c r="K27" s="329"/>
      <c r="L27" s="330"/>
      <c r="M27" s="330"/>
      <c r="N27" s="330"/>
      <c r="O27" s="247">
        <v>0</v>
      </c>
      <c r="P27" s="329"/>
      <c r="Q27" s="330"/>
      <c r="R27" s="330"/>
      <c r="S27" s="330"/>
      <c r="T27" s="247">
        <v>0</v>
      </c>
      <c r="U27" s="329"/>
      <c r="V27" s="330"/>
      <c r="W27" s="330"/>
      <c r="X27" s="330"/>
      <c r="Y27" s="247">
        <v>0</v>
      </c>
      <c r="Z27" s="248">
        <f t="shared" si="0"/>
        <v>0</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14" t="s">
        <v>60</v>
      </c>
      <c r="F28" s="241"/>
      <c r="G28" s="246"/>
      <c r="H28" s="244"/>
      <c r="I28" s="244"/>
      <c r="J28" s="247">
        <v>95000</v>
      </c>
      <c r="K28" s="329"/>
      <c r="L28" s="330"/>
      <c r="M28" s="330"/>
      <c r="N28" s="330"/>
      <c r="O28" s="247">
        <v>105000</v>
      </c>
      <c r="P28" s="329"/>
      <c r="Q28" s="330"/>
      <c r="R28" s="330"/>
      <c r="S28" s="330"/>
      <c r="T28" s="247">
        <v>120000</v>
      </c>
      <c r="U28" s="329"/>
      <c r="V28" s="330"/>
      <c r="W28" s="330"/>
      <c r="X28" s="330"/>
      <c r="Y28" s="247">
        <v>127500</v>
      </c>
      <c r="Z28" s="248">
        <f t="shared" si="0"/>
        <v>447500</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14" t="s">
        <v>62</v>
      </c>
      <c r="F29" s="241"/>
      <c r="G29" s="246"/>
      <c r="H29" s="244"/>
      <c r="I29" s="244"/>
      <c r="J29" s="247">
        <v>0</v>
      </c>
      <c r="K29" s="329"/>
      <c r="L29" s="330"/>
      <c r="M29" s="330"/>
      <c r="N29" s="330"/>
      <c r="O29" s="247">
        <v>0</v>
      </c>
      <c r="P29" s="329"/>
      <c r="Q29" s="330"/>
      <c r="R29" s="330"/>
      <c r="S29" s="330"/>
      <c r="T29" s="247">
        <v>0</v>
      </c>
      <c r="U29" s="329"/>
      <c r="V29" s="330"/>
      <c r="W29" s="330"/>
      <c r="X29" s="330"/>
      <c r="Y29" s="247">
        <v>0</v>
      </c>
      <c r="Z29" s="248">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6" t="s">
        <v>64</v>
      </c>
      <c r="F30" s="241"/>
      <c r="G30" s="246"/>
      <c r="H30" s="244"/>
      <c r="I30" s="244"/>
      <c r="J30" s="247">
        <v>0</v>
      </c>
      <c r="K30" s="329"/>
      <c r="L30" s="330"/>
      <c r="M30" s="330"/>
      <c r="N30" s="330"/>
      <c r="O30" s="247">
        <v>0</v>
      </c>
      <c r="P30" s="329"/>
      <c r="Q30" s="330"/>
      <c r="R30" s="330"/>
      <c r="S30" s="330"/>
      <c r="T30" s="247">
        <v>0</v>
      </c>
      <c r="U30" s="329"/>
      <c r="V30" s="330"/>
      <c r="W30" s="330"/>
      <c r="X30" s="330"/>
      <c r="Y30" s="247">
        <v>0</v>
      </c>
      <c r="Z30" s="248">
        <f t="shared" si="0"/>
        <v>0</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6" t="s">
        <v>66</v>
      </c>
      <c r="F31" s="241"/>
      <c r="G31" s="246"/>
      <c r="H31" s="244"/>
      <c r="I31" s="244"/>
      <c r="J31" s="247">
        <v>0</v>
      </c>
      <c r="K31" s="329"/>
      <c r="L31" s="330"/>
      <c r="M31" s="330"/>
      <c r="N31" s="330"/>
      <c r="O31" s="247">
        <v>0</v>
      </c>
      <c r="P31" s="329"/>
      <c r="Q31" s="330"/>
      <c r="R31" s="330"/>
      <c r="S31" s="330"/>
      <c r="T31" s="247">
        <v>0</v>
      </c>
      <c r="U31" s="329"/>
      <c r="V31" s="330"/>
      <c r="W31" s="330"/>
      <c r="X31" s="330"/>
      <c r="Y31" s="247">
        <v>0</v>
      </c>
      <c r="Z31" s="248">
        <f t="shared" si="0"/>
        <v>0</v>
      </c>
      <c r="AA31" s="3"/>
      <c r="AB31"/>
      <c r="AC31"/>
      <c r="AD31"/>
      <c r="AE31"/>
      <c r="AF31"/>
      <c r="AG31"/>
      <c r="AH31"/>
      <c r="AI31"/>
      <c r="AJ31"/>
      <c r="AK31"/>
      <c r="AL31"/>
      <c r="AM31"/>
      <c r="AN31"/>
      <c r="AO31"/>
      <c r="AP31"/>
      <c r="AQ31"/>
      <c r="AR31"/>
      <c r="AS31"/>
      <c r="AT31"/>
      <c r="AU31"/>
      <c r="AV31"/>
    </row>
    <row r="32" spans="1:48" ht="29.4" thickBot="1">
      <c r="A32" s="3"/>
      <c r="B32" s="3"/>
      <c r="C32" s="636"/>
      <c r="D32" s="18" t="s">
        <v>67</v>
      </c>
      <c r="E32" s="117" t="s">
        <v>95</v>
      </c>
      <c r="F32" s="241"/>
      <c r="G32" s="246"/>
      <c r="H32" s="244"/>
      <c r="I32" s="244"/>
      <c r="J32" s="247">
        <v>87750</v>
      </c>
      <c r="K32" s="329"/>
      <c r="L32" s="330"/>
      <c r="M32" s="330"/>
      <c r="N32" s="330"/>
      <c r="O32" s="247">
        <v>167502</v>
      </c>
      <c r="P32" s="329"/>
      <c r="Q32" s="330"/>
      <c r="R32" s="330"/>
      <c r="S32" s="330"/>
      <c r="T32" s="247">
        <v>145395</v>
      </c>
      <c r="U32" s="331"/>
      <c r="V32" s="332"/>
      <c r="W32" s="332"/>
      <c r="X32" s="332"/>
      <c r="Y32" s="247">
        <v>162735</v>
      </c>
      <c r="Z32" s="260">
        <f t="shared" si="0"/>
        <v>563382</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c r="G33" s="253"/>
      <c r="H33" s="253"/>
      <c r="I33" s="253"/>
      <c r="J33" s="254">
        <v>396750</v>
      </c>
      <c r="K33" s="333"/>
      <c r="L33" s="334"/>
      <c r="M33" s="334"/>
      <c r="N33" s="334"/>
      <c r="O33" s="254">
        <v>508502</v>
      </c>
      <c r="P33" s="333"/>
      <c r="Q33" s="334"/>
      <c r="R33" s="334"/>
      <c r="S33" s="334"/>
      <c r="T33" s="254">
        <v>531895</v>
      </c>
      <c r="U33" s="335"/>
      <c r="V33" s="265"/>
      <c r="W33" s="265"/>
      <c r="X33" s="265"/>
      <c r="Y33" s="256">
        <v>568235</v>
      </c>
      <c r="Z33" s="265">
        <f>SUM(Z23:Z32)</f>
        <v>2005382</v>
      </c>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256"/>
      <c r="K34" s="335"/>
      <c r="L34" s="265"/>
      <c r="M34" s="265"/>
      <c r="N34" s="265"/>
      <c r="O34" s="256"/>
      <c r="P34" s="335"/>
      <c r="Q34" s="265"/>
      <c r="R34" s="265"/>
      <c r="S34" s="265"/>
      <c r="T34" s="256"/>
      <c r="U34" s="335"/>
      <c r="V34" s="265"/>
      <c r="W34" s="265"/>
      <c r="X34" s="265"/>
      <c r="Y34" s="256"/>
      <c r="Z34" s="265"/>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244"/>
      <c r="J35" s="247">
        <v>12500</v>
      </c>
      <c r="K35" s="719" t="s">
        <v>40</v>
      </c>
      <c r="L35" s="649"/>
      <c r="M35" s="650"/>
      <c r="N35" s="330"/>
      <c r="O35" s="247">
        <v>14000</v>
      </c>
      <c r="P35" s="719" t="s">
        <v>40</v>
      </c>
      <c r="Q35" s="649"/>
      <c r="R35" s="650"/>
      <c r="S35" s="330"/>
      <c r="T35" s="247">
        <v>15500</v>
      </c>
      <c r="U35" s="721" t="s">
        <v>40</v>
      </c>
      <c r="V35" s="649"/>
      <c r="W35" s="650"/>
      <c r="X35" s="330"/>
      <c r="Y35" s="247">
        <v>17000</v>
      </c>
      <c r="Z35" s="248">
        <f>SUM(J35,O35,T35,Y35)</f>
        <v>59000</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247">
        <v>0</v>
      </c>
      <c r="K36" s="651"/>
      <c r="L36" s="720"/>
      <c r="M36" s="653"/>
      <c r="N36" s="330"/>
      <c r="O36" s="247">
        <v>0</v>
      </c>
      <c r="P36" s="651"/>
      <c r="Q36" s="720"/>
      <c r="R36" s="653"/>
      <c r="S36" s="330"/>
      <c r="T36" s="247">
        <v>0</v>
      </c>
      <c r="U36" s="658"/>
      <c r="V36" s="720"/>
      <c r="W36" s="653"/>
      <c r="X36" s="330"/>
      <c r="Y36" s="247">
        <v>0</v>
      </c>
      <c r="Z36" s="248">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259">
        <v>3250</v>
      </c>
      <c r="K37" s="654"/>
      <c r="L37" s="655"/>
      <c r="M37" s="656"/>
      <c r="N37" s="332"/>
      <c r="O37" s="259">
        <v>3500</v>
      </c>
      <c r="P37" s="654"/>
      <c r="Q37" s="655"/>
      <c r="R37" s="656"/>
      <c r="S37" s="332"/>
      <c r="T37" s="259">
        <v>4000</v>
      </c>
      <c r="U37" s="659"/>
      <c r="V37" s="655"/>
      <c r="W37" s="656"/>
      <c r="X37" s="332"/>
      <c r="Y37" s="259">
        <v>4250</v>
      </c>
      <c r="Z37" s="260">
        <f>SUM(J37,O37,T37,Y37)</f>
        <v>15000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55"/>
      <c r="J38" s="256">
        <v>15750</v>
      </c>
      <c r="K38" s="335"/>
      <c r="L38" s="265"/>
      <c r="M38" s="265"/>
      <c r="N38" s="265"/>
      <c r="O38" s="256">
        <v>17500</v>
      </c>
      <c r="P38" s="335"/>
      <c r="Q38" s="265"/>
      <c r="R38" s="265"/>
      <c r="S38" s="265"/>
      <c r="T38" s="256">
        <v>19500</v>
      </c>
      <c r="U38" s="335"/>
      <c r="V38" s="265"/>
      <c r="W38" s="265"/>
      <c r="X38" s="265"/>
      <c r="Y38" s="256">
        <v>21250</v>
      </c>
      <c r="Z38" s="265">
        <f>SUM(Y38,T38,O38,J38)</f>
        <v>74000</v>
      </c>
      <c r="AA38" s="3"/>
      <c r="AB38"/>
      <c r="AC38"/>
      <c r="AD38"/>
      <c r="AE38"/>
      <c r="AF38"/>
      <c r="AG38"/>
      <c r="AH38"/>
      <c r="AI38"/>
      <c r="AJ38"/>
      <c r="AK38"/>
      <c r="AL38"/>
      <c r="AM38"/>
      <c r="AN38"/>
      <c r="AO38"/>
      <c r="AP38"/>
      <c r="AQ38"/>
      <c r="AR38"/>
      <c r="AS38"/>
      <c r="AT38"/>
      <c r="AU38"/>
      <c r="AV38"/>
    </row>
    <row r="39" spans="1:48" ht="14.25" customHeight="1">
      <c r="A39" s="134"/>
      <c r="B39" s="134"/>
      <c r="C39" s="134"/>
      <c r="D39" s="134"/>
      <c r="E39"/>
      <c r="F39"/>
      <c r="G39"/>
      <c r="H39"/>
      <c r="I39"/>
      <c r="J39"/>
      <c r="K39"/>
      <c r="L39"/>
      <c r="M39"/>
      <c r="N39"/>
      <c r="O39"/>
      <c r="P39"/>
      <c r="Q39"/>
      <c r="R39"/>
      <c r="S39"/>
      <c r="T39"/>
      <c r="U39"/>
      <c r="V39"/>
      <c r="W39"/>
      <c r="X39"/>
      <c r="Y39"/>
      <c r="Z39" s="134"/>
      <c r="AA39" s="134"/>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3"/>
      <c r="K40" s="3"/>
      <c r="L40" s="3"/>
      <c r="M40" s="3"/>
      <c r="N40" s="3"/>
      <c r="O40" s="3"/>
      <c r="P40" s="3"/>
      <c r="Q40" s="3"/>
      <c r="R40" s="3"/>
      <c r="S40" s="3"/>
      <c r="T40" s="3"/>
      <c r="U40" s="3"/>
      <c r="V40" s="3"/>
      <c r="W40" s="3"/>
      <c r="X40" s="3"/>
      <c r="Y40" s="3"/>
      <c r="Z40" s="3"/>
      <c r="AA40" s="3"/>
      <c r="AB40"/>
      <c r="AC40"/>
      <c r="AD40"/>
      <c r="AE40"/>
      <c r="AF40"/>
      <c r="AG40"/>
      <c r="AH40"/>
      <c r="AI40"/>
      <c r="AJ40"/>
      <c r="AK40"/>
      <c r="AL40"/>
      <c r="AM40"/>
      <c r="AN40"/>
      <c r="AO40"/>
      <c r="AP40"/>
      <c r="AQ40"/>
      <c r="AR40"/>
      <c r="AS40"/>
      <c r="AT40"/>
      <c r="AU40"/>
      <c r="AV40"/>
    </row>
    <row r="41" spans="1:48" ht="14.25" customHeight="1">
      <c r="A41" s="3"/>
      <c r="B41" s="3"/>
      <c r="C41" s="3"/>
      <c r="D41" s="3"/>
      <c r="E41" s="4"/>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row>
    <row r="42" spans="1:48" ht="14.25" customHeight="1">
      <c r="A42" s="3"/>
      <c r="B42" s="3"/>
      <c r="C42" s="3"/>
      <c r="D42" s="3"/>
      <c r="E42" s="3"/>
      <c r="F42" s="633" t="s">
        <v>0</v>
      </c>
      <c r="G42" s="634"/>
      <c r="H42"/>
      <c r="I42"/>
      <c r="J42"/>
      <c r="K42"/>
      <c r="L42"/>
      <c r="M42"/>
      <c r="N42"/>
      <c r="O42"/>
      <c r="P42"/>
      <c r="Q42"/>
      <c r="R42"/>
      <c r="S42"/>
      <c r="T42"/>
      <c r="U42"/>
      <c r="V42"/>
      <c r="W42"/>
      <c r="X42"/>
      <c r="Y42"/>
      <c r="Z42" s="3"/>
      <c r="AA42" s="3"/>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31" t="s">
        <v>77</v>
      </c>
      <c r="F43" s="31" t="s">
        <v>78</v>
      </c>
      <c r="G43" s="32" t="s">
        <v>79</v>
      </c>
      <c r="H43"/>
      <c r="I43"/>
      <c r="J43"/>
      <c r="K43"/>
      <c r="L43"/>
      <c r="M43"/>
      <c r="N43"/>
      <c r="O43"/>
      <c r="P43"/>
      <c r="Q43"/>
      <c r="R43"/>
      <c r="S43"/>
      <c r="T43"/>
      <c r="U43"/>
      <c r="V43"/>
      <c r="W43"/>
      <c r="X43"/>
      <c r="Y43"/>
      <c r="Z43" s="3"/>
      <c r="AA43" s="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116718</v>
      </c>
      <c r="G44" s="67">
        <f>F44/$F$48</f>
        <v>4.9922155688622752E-2</v>
      </c>
      <c r="H44"/>
      <c r="I44"/>
      <c r="J44"/>
      <c r="K44"/>
      <c r="L44"/>
      <c r="M44"/>
      <c r="N44"/>
      <c r="O44"/>
      <c r="P44"/>
      <c r="Q44"/>
      <c r="R44"/>
      <c r="S44"/>
      <c r="T44"/>
      <c r="U44"/>
      <c r="V44"/>
      <c r="W44"/>
      <c r="X44"/>
      <c r="Y44"/>
      <c r="Z44" s="3"/>
      <c r="AA44" s="3"/>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141900</v>
      </c>
      <c r="G45" s="67">
        <f>F45/$F$48</f>
        <v>6.0692899914456803E-2</v>
      </c>
      <c r="H45"/>
      <c r="I45"/>
      <c r="J45"/>
      <c r="K45"/>
      <c r="L45"/>
      <c r="M45"/>
      <c r="N45"/>
      <c r="O45"/>
      <c r="P45"/>
      <c r="Q45"/>
      <c r="R45"/>
      <c r="S45"/>
      <c r="T45"/>
      <c r="U45"/>
      <c r="V45"/>
      <c r="W45"/>
      <c r="X45"/>
      <c r="Y45"/>
      <c r="Z45" s="3"/>
      <c r="AA45" s="3"/>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2005382</v>
      </c>
      <c r="G46" s="67">
        <f>F46/$F$48</f>
        <v>0.8577339606501283</v>
      </c>
      <c r="H46"/>
      <c r="I46"/>
      <c r="J46"/>
      <c r="K46"/>
      <c r="L46"/>
      <c r="M46"/>
      <c r="N46"/>
      <c r="O46"/>
      <c r="P46"/>
      <c r="Q46"/>
      <c r="R46"/>
      <c r="S46"/>
      <c r="T46"/>
      <c r="U46"/>
      <c r="V46"/>
      <c r="W46"/>
      <c r="X46"/>
      <c r="Y46"/>
      <c r="Z46" s="3"/>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33">
        <f>J38+O38+T38+Y38</f>
        <v>74000</v>
      </c>
      <c r="G47" s="67">
        <f>F47/$F$48</f>
        <v>3.1650983746792129E-2</v>
      </c>
      <c r="H47"/>
      <c r="I47"/>
      <c r="J47"/>
      <c r="K47"/>
      <c r="L47"/>
      <c r="M47"/>
      <c r="N47"/>
      <c r="O47"/>
      <c r="P47"/>
      <c r="Q47"/>
      <c r="R47"/>
      <c r="S47"/>
      <c r="T47"/>
      <c r="U47"/>
      <c r="V47"/>
      <c r="W47"/>
      <c r="X47"/>
      <c r="Y47"/>
      <c r="Z47" s="3"/>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2338000</v>
      </c>
      <c r="G48" s="15"/>
      <c r="H48"/>
      <c r="I48"/>
      <c r="J48"/>
      <c r="K48"/>
      <c r="L48"/>
      <c r="M48"/>
      <c r="N48"/>
      <c r="O48"/>
      <c r="P48"/>
      <c r="Q48"/>
      <c r="R48"/>
      <c r="S48"/>
      <c r="T48"/>
      <c r="U48"/>
      <c r="V48"/>
      <c r="W48"/>
      <c r="X48"/>
      <c r="Y48"/>
      <c r="Z48" s="3"/>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c r="I49"/>
      <c r="J49"/>
      <c r="K49"/>
      <c r="L49"/>
      <c r="M49"/>
      <c r="N49"/>
      <c r="O49"/>
      <c r="P49"/>
      <c r="Q49"/>
      <c r="R49"/>
      <c r="S49"/>
      <c r="T49"/>
      <c r="U49"/>
      <c r="V49"/>
      <c r="W49"/>
      <c r="X49"/>
      <c r="Y49"/>
      <c r="Z49" s="3"/>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c r="I50"/>
      <c r="J50"/>
      <c r="K50"/>
      <c r="L50"/>
      <c r="M50"/>
      <c r="N50"/>
      <c r="O50"/>
      <c r="P50"/>
      <c r="Q50"/>
      <c r="R50"/>
      <c r="S50"/>
      <c r="T50"/>
      <c r="U50"/>
      <c r="V50"/>
      <c r="W50"/>
      <c r="X50"/>
      <c r="Y50"/>
      <c r="Z50" s="3"/>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c r="F51"/>
      <c r="G51" s="3"/>
      <c r="H51"/>
      <c r="I51"/>
      <c r="J51"/>
      <c r="K51"/>
      <c r="L51"/>
      <c r="M51"/>
      <c r="N51"/>
      <c r="O51"/>
      <c r="P51"/>
      <c r="Q51"/>
      <c r="R51"/>
      <c r="S51"/>
      <c r="T51"/>
      <c r="U51"/>
      <c r="V51"/>
      <c r="W51"/>
      <c r="X51"/>
      <c r="Y51"/>
      <c r="Z51" s="3"/>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c r="F52"/>
      <c r="G52" s="3"/>
      <c r="H52"/>
      <c r="I52"/>
      <c r="J52"/>
      <c r="K52"/>
      <c r="L52"/>
      <c r="M52"/>
      <c r="N52"/>
      <c r="O52"/>
      <c r="P52"/>
      <c r="Q52"/>
      <c r="R52"/>
      <c r="S52"/>
      <c r="T52"/>
      <c r="U52"/>
      <c r="V52"/>
      <c r="W52"/>
      <c r="X52"/>
      <c r="Y52"/>
      <c r="Z52" s="3"/>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c r="F53"/>
      <c r="G53" s="3"/>
      <c r="H53"/>
      <c r="I53"/>
      <c r="J53"/>
      <c r="K53"/>
      <c r="L53"/>
      <c r="M53"/>
      <c r="N53"/>
      <c r="O53"/>
      <c r="P53"/>
      <c r="Q53"/>
      <c r="R53"/>
      <c r="S53"/>
      <c r="T53"/>
      <c r="U53"/>
      <c r="V53"/>
      <c r="W53"/>
      <c r="X53"/>
      <c r="Y53"/>
      <c r="Z53" s="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c r="F54"/>
      <c r="G54" s="3"/>
      <c r="H54"/>
      <c r="I54"/>
      <c r="J54"/>
      <c r="K54"/>
      <c r="L54"/>
      <c r="M54"/>
      <c r="N54"/>
      <c r="O54"/>
      <c r="P54"/>
      <c r="Q54"/>
      <c r="R54"/>
      <c r="S54"/>
      <c r="T54"/>
      <c r="U54"/>
      <c r="V54"/>
      <c r="W54"/>
      <c r="X54"/>
      <c r="Y54"/>
      <c r="Z54" s="3"/>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c r="F55"/>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c r="F56"/>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c r="F57"/>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c r="F58"/>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c r="F59"/>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c r="F60"/>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3">
    <mergeCell ref="K35:M37"/>
    <mergeCell ref="P35:R37"/>
    <mergeCell ref="U35:W37"/>
    <mergeCell ref="F10:J10"/>
    <mergeCell ref="K10:O10"/>
    <mergeCell ref="P10:T10"/>
    <mergeCell ref="U10:Y10"/>
    <mergeCell ref="F42:G42"/>
    <mergeCell ref="C12:C16"/>
    <mergeCell ref="C18:C21"/>
    <mergeCell ref="C23:C33"/>
    <mergeCell ref="C35:C38"/>
    <mergeCell ref="F35:H37"/>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5DFFB-D97F-4691-9ED9-6309431A34A1}">
  <dimension ref="A1:AV1000"/>
  <sheetViews>
    <sheetView workbookViewId="0">
      <pane xSplit="3" ySplit="11" topLeftCell="D12" activePane="bottomRight" state="frozen"/>
      <selection pane="topRight" activeCell="D1" sqref="D1"/>
      <selection pane="bottomLeft" activeCell="A12" sqref="A12"/>
      <selection pane="bottomRight" activeCell="J44" sqref="J44"/>
    </sheetView>
  </sheetViews>
  <sheetFormatPr defaultColWidth="14" defaultRowHeight="15" customHeight="1"/>
  <cols>
    <col min="1" max="1" width="9.6640625" style="5" customWidth="1"/>
    <col min="2" max="2" width="0.44140625" style="5" customWidth="1"/>
    <col min="3" max="3" width="15.44140625" style="5" customWidth="1"/>
    <col min="4" max="4" width="9.6640625" style="5" customWidth="1"/>
    <col min="5" max="5" width="48.44140625" style="5" customWidth="1"/>
    <col min="6" max="6" width="17.44140625" style="5" customWidth="1"/>
    <col min="7" max="7" width="13.5546875" style="5" customWidth="1"/>
    <col min="8" max="8" width="11.6640625" style="5" customWidth="1"/>
    <col min="9" max="9" width="13.6640625" style="5" customWidth="1"/>
    <col min="10" max="10" width="12.88671875" style="5" customWidth="1"/>
    <col min="11" max="11" width="12.33203125" style="5" customWidth="1"/>
    <col min="12" max="12" width="8.88671875" style="5" customWidth="1"/>
    <col min="13" max="13" width="9.6640625" style="5" customWidth="1"/>
    <col min="14" max="14" width="10.6640625" style="5" customWidth="1"/>
    <col min="15" max="15" width="14.6640625" style="5" customWidth="1"/>
    <col min="16" max="19" width="9.6640625" style="5" customWidth="1"/>
    <col min="20" max="20" width="13" style="5" customWidth="1"/>
    <col min="21" max="24" width="9.6640625" style="5" customWidth="1"/>
    <col min="25" max="25" width="14.44140625" style="5" customWidth="1"/>
    <col min="26" max="27" width="12.6640625" style="5" customWidth="1"/>
    <col min="28" max="31" width="9.6640625" style="5" customWidth="1"/>
    <col min="32" max="32" width="13.33203125" style="5" customWidth="1"/>
    <col min="33" max="36" width="9.6640625" style="5" customWidth="1"/>
    <col min="37" max="37" width="13" style="5" customWidth="1"/>
    <col min="38" max="41" width="9.6640625" style="5" customWidth="1"/>
    <col min="42" max="42" width="12.88671875" style="5" customWidth="1"/>
    <col min="43" max="46" width="9.6640625" style="5" customWidth="1"/>
    <col min="47" max="47" width="12.44140625" style="5" customWidth="1"/>
    <col min="48" max="48" width="12.6640625" style="5" customWidth="1"/>
    <col min="49" max="16384" width="14" style="5"/>
  </cols>
  <sheetData>
    <row r="1" spans="1:48" ht="14.25" customHeight="1">
      <c r="A1" s="78"/>
      <c r="B1" s="78"/>
      <c r="C1" s="78"/>
      <c r="D1" s="118" t="s">
        <v>82</v>
      </c>
      <c r="E1" s="78"/>
      <c r="F1" s="78"/>
      <c r="G1" s="78"/>
      <c r="H1" s="78"/>
      <c r="I1" s="78" t="s">
        <v>83</v>
      </c>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row>
    <row r="2" spans="1:48" ht="14.25" customHeight="1">
      <c r="A2" s="78"/>
      <c r="B2" s="78"/>
      <c r="C2" s="78"/>
      <c r="D2" s="118"/>
      <c r="E2" s="78"/>
      <c r="F2" s="78"/>
      <c r="G2" s="78"/>
      <c r="H2" s="78"/>
      <c r="I2"/>
      <c r="J2"/>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row>
    <row r="3" spans="1:48" ht="14.25" customHeight="1">
      <c r="A3" s="78"/>
      <c r="B3" s="78"/>
      <c r="C3" s="78"/>
      <c r="D3" s="118"/>
      <c r="E3" s="78"/>
      <c r="F3" s="374"/>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row>
    <row r="4" spans="1:48" ht="14.25" customHeight="1">
      <c r="A4" s="78"/>
      <c r="B4" s="78"/>
      <c r="C4" s="78"/>
      <c r="D4" s="118" t="s">
        <v>91</v>
      </c>
      <c r="E4" s="78"/>
      <c r="F4" s="374" t="s">
        <v>201</v>
      </c>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row>
    <row r="5" spans="1:48" ht="14.25" customHeight="1">
      <c r="A5" s="78"/>
      <c r="B5" s="78"/>
      <c r="C5" s="78"/>
      <c r="D5" s="118" t="s">
        <v>19</v>
      </c>
      <c r="E5" s="78"/>
      <c r="F5" s="374" t="s">
        <v>92</v>
      </c>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row>
    <row r="6" spans="1:48" ht="14.25" customHeight="1">
      <c r="A6" s="78"/>
      <c r="B6" s="78"/>
      <c r="C6" s="78"/>
      <c r="D6" s="118" t="s">
        <v>20</v>
      </c>
      <c r="E6" s="78"/>
      <c r="F6" s="374" t="s">
        <v>6</v>
      </c>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row>
    <row r="7" spans="1:48" ht="14.25" customHeight="1">
      <c r="A7" s="78"/>
      <c r="B7" s="78"/>
      <c r="C7" s="78"/>
      <c r="D7"/>
      <c r="E7"/>
      <c r="F7" s="285"/>
      <c r="G7" s="78"/>
      <c r="H7" s="78"/>
      <c r="I7" s="78"/>
      <c r="J7" s="78"/>
      <c r="K7" s="78"/>
      <c r="L7" s="78"/>
      <c r="M7" s="78"/>
      <c r="N7" s="78"/>
      <c r="O7" s="78"/>
      <c r="P7" s="78"/>
      <c r="Q7" s="78"/>
      <c r="R7" s="78"/>
      <c r="S7" s="78"/>
      <c r="T7" s="78"/>
      <c r="U7" s="78"/>
      <c r="V7" s="78"/>
      <c r="W7" s="78"/>
      <c r="X7" s="78"/>
      <c r="Y7" s="78"/>
      <c r="Z7" s="78"/>
      <c r="AA7" s="78"/>
      <c r="AB7"/>
      <c r="AC7"/>
      <c r="AD7"/>
      <c r="AE7"/>
      <c r="AF7"/>
      <c r="AG7"/>
      <c r="AH7"/>
      <c r="AI7"/>
      <c r="AJ7"/>
      <c r="AK7"/>
      <c r="AL7"/>
      <c r="AM7"/>
      <c r="AN7"/>
      <c r="AO7"/>
      <c r="AP7"/>
      <c r="AQ7"/>
      <c r="AR7"/>
      <c r="AS7"/>
      <c r="AT7"/>
      <c r="AU7"/>
      <c r="AV7"/>
    </row>
    <row r="8" spans="1:48" ht="14.25" customHeight="1">
      <c r="A8" s="78"/>
      <c r="B8" s="78"/>
      <c r="C8" s="78"/>
      <c r="D8" s="118"/>
      <c r="E8" s="78"/>
      <c r="F8" s="374"/>
      <c r="G8" s="78"/>
      <c r="H8" s="78"/>
      <c r="I8" s="78"/>
      <c r="J8" s="78"/>
      <c r="K8" s="78"/>
      <c r="L8" s="78"/>
      <c r="M8" s="78"/>
      <c r="N8" s="78"/>
      <c r="O8" s="78"/>
      <c r="P8" s="78"/>
      <c r="Q8" s="78"/>
      <c r="R8" s="78"/>
      <c r="S8" s="78"/>
      <c r="T8" s="78"/>
      <c r="U8" s="78"/>
      <c r="V8" s="78"/>
      <c r="W8" s="78"/>
      <c r="X8" s="78"/>
      <c r="Y8" s="78"/>
      <c r="Z8" s="78"/>
      <c r="AA8" s="78"/>
      <c r="AB8"/>
      <c r="AC8"/>
      <c r="AD8"/>
      <c r="AE8"/>
      <c r="AF8"/>
      <c r="AG8"/>
      <c r="AH8"/>
      <c r="AI8"/>
      <c r="AJ8"/>
      <c r="AK8"/>
      <c r="AL8"/>
      <c r="AM8"/>
      <c r="AN8"/>
      <c r="AO8"/>
      <c r="AP8"/>
      <c r="AQ8"/>
      <c r="AR8"/>
      <c r="AS8"/>
      <c r="AT8"/>
      <c r="AU8"/>
      <c r="AV8"/>
    </row>
    <row r="9" spans="1:48" ht="14.25" customHeight="1">
      <c r="A9" s="78"/>
      <c r="B9" s="78"/>
      <c r="C9" s="78"/>
      <c r="D9" s="118"/>
      <c r="E9"/>
      <c r="F9" s="78"/>
      <c r="G9" s="78"/>
      <c r="H9" s="78"/>
      <c r="I9" s="78"/>
      <c r="J9"/>
      <c r="K9" s="78"/>
      <c r="L9" s="78"/>
      <c r="M9" s="78"/>
      <c r="N9" s="78"/>
      <c r="O9"/>
      <c r="P9" s="78"/>
      <c r="Q9" s="78"/>
      <c r="R9" s="78"/>
      <c r="S9" s="78"/>
      <c r="T9"/>
      <c r="U9"/>
      <c r="V9"/>
      <c r="W9"/>
      <c r="X9"/>
      <c r="Y9"/>
      <c r="Z9" s="78"/>
      <c r="AA9" s="78"/>
      <c r="AB9"/>
      <c r="AC9"/>
      <c r="AD9"/>
      <c r="AE9"/>
      <c r="AF9"/>
      <c r="AG9"/>
      <c r="AH9"/>
      <c r="AI9"/>
      <c r="AJ9"/>
      <c r="AK9"/>
      <c r="AL9"/>
      <c r="AM9"/>
      <c r="AN9"/>
      <c r="AO9"/>
      <c r="AP9"/>
      <c r="AQ9"/>
      <c r="AR9"/>
      <c r="AS9"/>
      <c r="AT9"/>
      <c r="AU9"/>
      <c r="AV9"/>
    </row>
    <row r="10" spans="1:48" ht="14.25" customHeight="1">
      <c r="A10" s="78"/>
      <c r="B10" s="78"/>
      <c r="C10" s="78"/>
      <c r="D10" s="78"/>
      <c r="E10" s="119"/>
      <c r="F10" s="727">
        <v>2024</v>
      </c>
      <c r="G10" s="728"/>
      <c r="H10" s="728"/>
      <c r="I10" s="728"/>
      <c r="J10" s="729"/>
      <c r="K10" s="727">
        <v>2025</v>
      </c>
      <c r="L10" s="728"/>
      <c r="M10" s="728"/>
      <c r="N10" s="728"/>
      <c r="O10" s="729"/>
      <c r="P10" s="727">
        <v>2026</v>
      </c>
      <c r="Q10" s="728"/>
      <c r="R10" s="728"/>
      <c r="S10" s="728"/>
      <c r="T10" s="729"/>
      <c r="U10" s="727">
        <v>2027</v>
      </c>
      <c r="V10" s="728"/>
      <c r="W10" s="728"/>
      <c r="X10" s="728"/>
      <c r="Y10" s="729"/>
      <c r="Z10" s="120" t="s">
        <v>21</v>
      </c>
      <c r="AA10" s="121"/>
      <c r="AB10"/>
      <c r="AC10"/>
      <c r="AD10"/>
      <c r="AE10"/>
      <c r="AF10"/>
      <c r="AG10"/>
      <c r="AH10"/>
      <c r="AI10"/>
      <c r="AJ10"/>
      <c r="AK10"/>
      <c r="AL10"/>
      <c r="AM10"/>
      <c r="AN10"/>
      <c r="AO10"/>
      <c r="AP10"/>
      <c r="AQ10"/>
      <c r="AR10"/>
      <c r="AS10"/>
      <c r="AT10"/>
      <c r="AU10"/>
      <c r="AV10"/>
    </row>
    <row r="11" spans="1:48" ht="14.25" customHeight="1">
      <c r="A11" s="78"/>
      <c r="B11" s="78"/>
      <c r="C11" s="118"/>
      <c r="D11" s="118" t="s">
        <v>22</v>
      </c>
      <c r="E11" s="118" t="s">
        <v>23</v>
      </c>
      <c r="F11" s="122" t="s">
        <v>24</v>
      </c>
      <c r="G11" s="123" t="s">
        <v>28</v>
      </c>
      <c r="H11" s="123" t="s">
        <v>25</v>
      </c>
      <c r="I11" s="123" t="s">
        <v>29</v>
      </c>
      <c r="J11" s="63" t="s">
        <v>27</v>
      </c>
      <c r="K11" s="122" t="s">
        <v>24</v>
      </c>
      <c r="L11" s="123" t="s">
        <v>28</v>
      </c>
      <c r="M11" s="123" t="s">
        <v>25</v>
      </c>
      <c r="N11" s="123" t="s">
        <v>29</v>
      </c>
      <c r="O11" s="63" t="s">
        <v>27</v>
      </c>
      <c r="P11" s="122" t="s">
        <v>24</v>
      </c>
      <c r="Q11" s="123" t="s">
        <v>28</v>
      </c>
      <c r="R11" s="123" t="s">
        <v>25</v>
      </c>
      <c r="S11" s="123" t="s">
        <v>29</v>
      </c>
      <c r="T11" s="63" t="s">
        <v>27</v>
      </c>
      <c r="U11" s="122" t="s">
        <v>24</v>
      </c>
      <c r="V11" s="123" t="s">
        <v>28</v>
      </c>
      <c r="W11" s="123" t="s">
        <v>25</v>
      </c>
      <c r="X11" s="123" t="s">
        <v>29</v>
      </c>
      <c r="Y11" s="63" t="s">
        <v>27</v>
      </c>
      <c r="Z11" s="124"/>
      <c r="AA11" s="123"/>
      <c r="AB11"/>
      <c r="AC11"/>
      <c r="AD11"/>
      <c r="AE11"/>
      <c r="AF11"/>
      <c r="AG11"/>
      <c r="AH11"/>
      <c r="AI11"/>
      <c r="AJ11"/>
      <c r="AK11"/>
      <c r="AL11"/>
      <c r="AM11"/>
      <c r="AN11"/>
      <c r="AO11"/>
      <c r="AP11"/>
      <c r="AQ11"/>
      <c r="AR11"/>
      <c r="AS11"/>
      <c r="AT11"/>
      <c r="AU11"/>
      <c r="AV11"/>
    </row>
    <row r="12" spans="1:48" ht="14.25" customHeight="1">
      <c r="A12" s="78"/>
      <c r="B12" s="78"/>
      <c r="C12" s="723" t="s">
        <v>30</v>
      </c>
      <c r="D12" s="76" t="s">
        <v>31</v>
      </c>
      <c r="E12" s="125" t="s">
        <v>32</v>
      </c>
      <c r="F12" s="375"/>
      <c r="G12" s="376"/>
      <c r="H12" s="376"/>
      <c r="I12" s="376"/>
      <c r="J12" s="247">
        <v>89792.700000000012</v>
      </c>
      <c r="K12" s="375"/>
      <c r="L12" s="376"/>
      <c r="M12" s="376"/>
      <c r="N12" s="376"/>
      <c r="O12" s="247">
        <v>185731.76</v>
      </c>
      <c r="P12" s="376"/>
      <c r="Q12" s="376"/>
      <c r="R12" s="376"/>
      <c r="S12" s="376"/>
      <c r="T12" s="247">
        <v>110613.92</v>
      </c>
      <c r="U12" s="375"/>
      <c r="V12" s="376"/>
      <c r="W12" s="376"/>
      <c r="X12" s="376"/>
      <c r="Y12" s="247">
        <v>252597.72000000003</v>
      </c>
      <c r="Z12" s="17">
        <f>SUM(J12,O12,T12,Y12)</f>
        <v>638736.10000000009</v>
      </c>
      <c r="AA12" s="78"/>
      <c r="AB12"/>
      <c r="AC12"/>
      <c r="AD12"/>
      <c r="AE12"/>
      <c r="AF12"/>
      <c r="AG12"/>
      <c r="AH12"/>
      <c r="AI12"/>
      <c r="AJ12"/>
      <c r="AK12"/>
      <c r="AL12"/>
      <c r="AM12"/>
      <c r="AN12"/>
      <c r="AO12"/>
      <c r="AP12"/>
      <c r="AQ12"/>
      <c r="AR12"/>
      <c r="AS12"/>
      <c r="AT12"/>
      <c r="AU12"/>
      <c r="AV12"/>
    </row>
    <row r="13" spans="1:48" ht="14.25" customHeight="1">
      <c r="A13" s="78"/>
      <c r="B13" s="78"/>
      <c r="C13" s="636"/>
      <c r="D13" s="76" t="s">
        <v>33</v>
      </c>
      <c r="E13" s="119" t="s">
        <v>34</v>
      </c>
      <c r="F13" s="375"/>
      <c r="G13" s="376"/>
      <c r="H13" s="376"/>
      <c r="I13" s="376"/>
      <c r="J13" s="247">
        <v>53875.62</v>
      </c>
      <c r="K13" s="375"/>
      <c r="L13" s="376"/>
      <c r="M13" s="376"/>
      <c r="N13" s="376"/>
      <c r="O13" s="247">
        <v>185731.76</v>
      </c>
      <c r="P13" s="376"/>
      <c r="Q13" s="376"/>
      <c r="R13" s="376"/>
      <c r="S13" s="376"/>
      <c r="T13" s="247">
        <v>110613.92</v>
      </c>
      <c r="U13" s="375"/>
      <c r="V13" s="376"/>
      <c r="W13" s="376"/>
      <c r="X13" s="376"/>
      <c r="Y13" s="247">
        <v>252597.72000000003</v>
      </c>
      <c r="Z13" s="17">
        <f>SUM(J13,O13,T13,Y13)</f>
        <v>602819.02</v>
      </c>
      <c r="AA13" s="78"/>
      <c r="AB13"/>
      <c r="AC13"/>
      <c r="AD13"/>
      <c r="AE13"/>
      <c r="AF13"/>
      <c r="AG13"/>
      <c r="AH13"/>
      <c r="AI13"/>
      <c r="AJ13"/>
      <c r="AK13"/>
      <c r="AL13"/>
      <c r="AM13"/>
      <c r="AN13"/>
      <c r="AO13"/>
      <c r="AP13"/>
      <c r="AQ13"/>
      <c r="AR13"/>
      <c r="AS13"/>
      <c r="AT13"/>
      <c r="AU13"/>
      <c r="AV13"/>
    </row>
    <row r="14" spans="1:48" ht="14.25" customHeight="1">
      <c r="A14" s="78"/>
      <c r="B14" s="78"/>
      <c r="C14" s="636"/>
      <c r="D14" s="76" t="s">
        <v>35</v>
      </c>
      <c r="E14" s="119" t="s">
        <v>36</v>
      </c>
      <c r="F14" s="375"/>
      <c r="G14" s="376"/>
      <c r="H14" s="376"/>
      <c r="I14" s="376"/>
      <c r="J14" s="247">
        <v>35917.080000000009</v>
      </c>
      <c r="K14" s="375"/>
      <c r="L14" s="376"/>
      <c r="M14" s="376"/>
      <c r="N14" s="376"/>
      <c r="O14" s="247">
        <v>92865.88</v>
      </c>
      <c r="P14" s="376"/>
      <c r="Q14" s="376"/>
      <c r="R14" s="376"/>
      <c r="S14" s="376"/>
      <c r="T14" s="247">
        <v>55306.96</v>
      </c>
      <c r="U14" s="375"/>
      <c r="V14" s="376"/>
      <c r="W14" s="376"/>
      <c r="X14" s="376"/>
      <c r="Y14" s="247">
        <v>126298.86000000002</v>
      </c>
      <c r="Z14" s="17">
        <f>SUM(J14,O14,T14,Y14)</f>
        <v>310388.78000000003</v>
      </c>
      <c r="AA14" s="78"/>
      <c r="AB14"/>
      <c r="AC14"/>
      <c r="AD14"/>
      <c r="AE14"/>
      <c r="AF14"/>
      <c r="AG14"/>
      <c r="AH14"/>
      <c r="AI14"/>
      <c r="AJ14"/>
      <c r="AK14"/>
      <c r="AL14"/>
      <c r="AM14"/>
      <c r="AN14"/>
      <c r="AO14"/>
      <c r="AP14"/>
      <c r="AQ14"/>
      <c r="AR14"/>
      <c r="AS14"/>
      <c r="AT14"/>
      <c r="AU14"/>
      <c r="AV14"/>
    </row>
    <row r="15" spans="1:48" ht="14.25" customHeight="1" thickBot="1">
      <c r="A15" s="78"/>
      <c r="B15" s="78"/>
      <c r="C15" s="636"/>
      <c r="D15" s="77" t="s">
        <v>37</v>
      </c>
      <c r="E15" s="20" t="s">
        <v>38</v>
      </c>
      <c r="F15" s="375"/>
      <c r="G15" s="376"/>
      <c r="H15" s="376"/>
      <c r="I15" s="376"/>
      <c r="J15" s="247">
        <v>0</v>
      </c>
      <c r="K15" s="375"/>
      <c r="L15" s="376"/>
      <c r="M15" s="376"/>
      <c r="N15" s="376"/>
      <c r="O15" s="247">
        <v>0</v>
      </c>
      <c r="P15" s="376"/>
      <c r="Q15" s="376"/>
      <c r="R15" s="376"/>
      <c r="S15" s="376"/>
      <c r="T15" s="247">
        <v>0</v>
      </c>
      <c r="U15" s="377"/>
      <c r="V15" s="376"/>
      <c r="W15" s="378"/>
      <c r="X15" s="378"/>
      <c r="Y15" s="247">
        <v>0</v>
      </c>
      <c r="Z15" s="26">
        <f>SUM(J15,O15,T15,Y15)</f>
        <v>0</v>
      </c>
      <c r="AA15" s="78"/>
      <c r="AB15"/>
      <c r="AC15"/>
      <c r="AD15"/>
      <c r="AE15"/>
      <c r="AF15"/>
      <c r="AG15"/>
      <c r="AH15"/>
      <c r="AI15"/>
      <c r="AJ15"/>
      <c r="AK15"/>
      <c r="AL15"/>
      <c r="AM15"/>
      <c r="AN15"/>
      <c r="AO15"/>
      <c r="AP15"/>
      <c r="AQ15"/>
      <c r="AR15"/>
      <c r="AS15"/>
      <c r="AT15"/>
      <c r="AU15"/>
      <c r="AV15"/>
    </row>
    <row r="16" spans="1:48" ht="14.25" customHeight="1" thickTop="1">
      <c r="A16" s="78"/>
      <c r="B16" s="78"/>
      <c r="C16" s="637"/>
      <c r="D16" s="78"/>
      <c r="E16" s="118" t="s">
        <v>39</v>
      </c>
      <c r="F16" s="379"/>
      <c r="G16" s="380"/>
      <c r="H16" s="380"/>
      <c r="I16" s="380"/>
      <c r="J16" s="254">
        <v>179585.40000000002</v>
      </c>
      <c r="K16" s="379"/>
      <c r="L16" s="380"/>
      <c r="M16" s="380"/>
      <c r="N16" s="380"/>
      <c r="O16" s="254">
        <v>464329.4</v>
      </c>
      <c r="P16" s="379"/>
      <c r="Q16" s="380"/>
      <c r="R16" s="380"/>
      <c r="S16" s="380"/>
      <c r="T16" s="254">
        <v>276534.8</v>
      </c>
      <c r="U16" s="381"/>
      <c r="V16" s="380"/>
      <c r="W16" s="374"/>
      <c r="X16" s="374"/>
      <c r="Y16" s="254">
        <v>631494.30000000005</v>
      </c>
      <c r="Z16" s="23"/>
      <c r="AA16" s="78"/>
      <c r="AB16"/>
      <c r="AC16"/>
      <c r="AD16"/>
      <c r="AE16"/>
      <c r="AF16"/>
      <c r="AG16"/>
      <c r="AH16"/>
      <c r="AI16"/>
      <c r="AJ16"/>
      <c r="AK16"/>
      <c r="AL16"/>
      <c r="AM16"/>
      <c r="AN16"/>
      <c r="AO16"/>
      <c r="AP16"/>
      <c r="AQ16"/>
      <c r="AR16"/>
      <c r="AS16"/>
      <c r="AT16"/>
      <c r="AU16"/>
      <c r="AV16"/>
    </row>
    <row r="17" spans="1:48" ht="14.25" customHeight="1">
      <c r="A17" s="78"/>
      <c r="B17" s="78"/>
      <c r="C17" s="78"/>
      <c r="D17" s="78"/>
      <c r="E17" s="118"/>
      <c r="F17" s="381"/>
      <c r="G17" s="374"/>
      <c r="H17" s="374"/>
      <c r="I17" s="374"/>
      <c r="J17" s="265"/>
      <c r="K17" s="374"/>
      <c r="L17" s="374"/>
      <c r="M17" s="374"/>
      <c r="N17" s="374"/>
      <c r="O17" s="265"/>
      <c r="P17" s="374"/>
      <c r="Q17" s="374"/>
      <c r="R17" s="374"/>
      <c r="S17" s="374"/>
      <c r="T17" s="265"/>
      <c r="U17" s="374"/>
      <c r="V17" s="374"/>
      <c r="W17" s="374"/>
      <c r="X17" s="374"/>
      <c r="Y17" s="265"/>
      <c r="Z17" s="23"/>
      <c r="AA17" s="78"/>
      <c r="AB17"/>
      <c r="AC17"/>
      <c r="AD17"/>
      <c r="AE17"/>
      <c r="AF17"/>
      <c r="AG17"/>
      <c r="AH17"/>
      <c r="AI17"/>
      <c r="AJ17"/>
      <c r="AK17"/>
      <c r="AL17"/>
      <c r="AM17"/>
      <c r="AN17"/>
      <c r="AO17"/>
      <c r="AP17"/>
      <c r="AQ17"/>
      <c r="AR17"/>
      <c r="AS17"/>
      <c r="AT17"/>
      <c r="AU17"/>
      <c r="AV17"/>
    </row>
    <row r="18" spans="1:48" ht="14.25" customHeight="1">
      <c r="A18" s="78"/>
      <c r="B18" s="78"/>
      <c r="C18" s="723" t="s">
        <v>3</v>
      </c>
      <c r="D18" s="76" t="s">
        <v>41</v>
      </c>
      <c r="E18" s="126" t="s">
        <v>42</v>
      </c>
      <c r="F18" s="375"/>
      <c r="G18" s="376"/>
      <c r="H18" s="376"/>
      <c r="I18" s="376"/>
      <c r="J18" s="247">
        <v>32325.371999999996</v>
      </c>
      <c r="K18" s="376"/>
      <c r="L18" s="376"/>
      <c r="M18" s="376"/>
      <c r="N18" s="376"/>
      <c r="O18" s="247">
        <v>83579.292000000001</v>
      </c>
      <c r="P18" s="376"/>
      <c r="Q18" s="376"/>
      <c r="R18" s="376"/>
      <c r="S18" s="376"/>
      <c r="T18" s="247">
        <v>49776.264000000003</v>
      </c>
      <c r="U18" s="375"/>
      <c r="V18" s="376"/>
      <c r="W18" s="376"/>
      <c r="X18" s="376"/>
      <c r="Y18" s="247">
        <v>113668.97399999999</v>
      </c>
      <c r="Z18" s="17">
        <f>SUM(J18,O18,T18,Y18)</f>
        <v>279349.902</v>
      </c>
      <c r="AA18" s="78"/>
      <c r="AB18"/>
      <c r="AC18"/>
      <c r="AD18"/>
      <c r="AE18"/>
      <c r="AF18"/>
      <c r="AG18"/>
      <c r="AH18"/>
      <c r="AI18"/>
      <c r="AJ18"/>
      <c r="AK18"/>
      <c r="AL18"/>
      <c r="AM18"/>
      <c r="AN18"/>
      <c r="AO18"/>
      <c r="AP18"/>
      <c r="AQ18"/>
      <c r="AR18"/>
      <c r="AS18"/>
      <c r="AT18"/>
      <c r="AU18"/>
      <c r="AV18"/>
    </row>
    <row r="19" spans="1:48" ht="14.25" customHeight="1">
      <c r="A19" s="78"/>
      <c r="B19" s="78"/>
      <c r="C19" s="636"/>
      <c r="D19" s="76" t="s">
        <v>43</v>
      </c>
      <c r="E19" s="119" t="s">
        <v>44</v>
      </c>
      <c r="F19" s="375"/>
      <c r="G19" s="376"/>
      <c r="H19" s="376"/>
      <c r="I19" s="376"/>
      <c r="J19" s="247">
        <v>21550.248</v>
      </c>
      <c r="K19" s="376"/>
      <c r="L19" s="376"/>
      <c r="M19" s="376"/>
      <c r="N19" s="376"/>
      <c r="O19" s="247">
        <v>55719.528000000006</v>
      </c>
      <c r="P19" s="376"/>
      <c r="Q19" s="376"/>
      <c r="R19" s="376"/>
      <c r="S19" s="376"/>
      <c r="T19" s="247">
        <v>33184.175999999999</v>
      </c>
      <c r="U19" s="375"/>
      <c r="V19" s="376"/>
      <c r="W19" s="376"/>
      <c r="X19" s="376"/>
      <c r="Y19" s="247">
        <v>75779.315999999992</v>
      </c>
      <c r="Z19" s="17">
        <f>SUM(J19,O19,T19,Y19)</f>
        <v>186233.26800000001</v>
      </c>
      <c r="AA19" s="78"/>
      <c r="AB19"/>
      <c r="AC19"/>
      <c r="AD19"/>
      <c r="AE19"/>
      <c r="AF19"/>
      <c r="AG19"/>
      <c r="AH19"/>
      <c r="AI19"/>
      <c r="AJ19"/>
      <c r="AK19"/>
      <c r="AL19"/>
      <c r="AM19"/>
      <c r="AN19"/>
      <c r="AO19"/>
      <c r="AP19"/>
      <c r="AQ19"/>
      <c r="AR19"/>
      <c r="AS19"/>
      <c r="AT19"/>
      <c r="AU19"/>
      <c r="AV19"/>
    </row>
    <row r="20" spans="1:48" ht="33" customHeight="1" thickBot="1">
      <c r="A20" s="78"/>
      <c r="B20" s="78"/>
      <c r="C20" s="636"/>
      <c r="D20" s="77" t="s">
        <v>45</v>
      </c>
      <c r="E20" s="127" t="s">
        <v>99</v>
      </c>
      <c r="F20" s="375"/>
      <c r="G20" s="376"/>
      <c r="H20" s="376"/>
      <c r="I20" s="376"/>
      <c r="J20" s="247">
        <v>53875.619999999995</v>
      </c>
      <c r="K20" s="376"/>
      <c r="L20" s="376"/>
      <c r="M20" s="376"/>
      <c r="N20" s="376"/>
      <c r="O20" s="247">
        <v>139298.82</v>
      </c>
      <c r="P20" s="376"/>
      <c r="Q20" s="376"/>
      <c r="R20" s="376"/>
      <c r="S20" s="376"/>
      <c r="T20" s="247">
        <v>82960.44</v>
      </c>
      <c r="U20" s="377"/>
      <c r="V20" s="376"/>
      <c r="W20" s="378"/>
      <c r="X20" s="378"/>
      <c r="Y20" s="247">
        <v>189448.28999999998</v>
      </c>
      <c r="Z20" s="26">
        <f>SUM(J20,O20,T20,Y20)</f>
        <v>465583.17</v>
      </c>
      <c r="AA20" s="78"/>
      <c r="AB20"/>
      <c r="AC20"/>
      <c r="AD20"/>
      <c r="AE20"/>
      <c r="AF20"/>
      <c r="AG20"/>
      <c r="AH20"/>
      <c r="AI20"/>
      <c r="AJ20"/>
      <c r="AK20"/>
      <c r="AL20"/>
      <c r="AM20"/>
      <c r="AN20"/>
      <c r="AO20"/>
      <c r="AP20"/>
      <c r="AQ20"/>
      <c r="AR20"/>
      <c r="AS20"/>
      <c r="AT20"/>
      <c r="AU20"/>
      <c r="AV20"/>
    </row>
    <row r="21" spans="1:48" ht="14.25" customHeight="1" thickTop="1">
      <c r="A21" s="78"/>
      <c r="B21" s="78"/>
      <c r="C21" s="637"/>
      <c r="D21" s="78"/>
      <c r="E21" s="118" t="s">
        <v>47</v>
      </c>
      <c r="F21" s="379"/>
      <c r="G21" s="380"/>
      <c r="H21" s="380"/>
      <c r="I21" s="380"/>
      <c r="J21" s="254">
        <v>107751.23999999999</v>
      </c>
      <c r="K21" s="379"/>
      <c r="L21" s="380"/>
      <c r="M21" s="380"/>
      <c r="N21" s="380"/>
      <c r="O21" s="254">
        <v>278597.64</v>
      </c>
      <c r="P21" s="379"/>
      <c r="Q21" s="380"/>
      <c r="R21" s="380"/>
      <c r="S21" s="380"/>
      <c r="T21" s="254">
        <v>165920.88</v>
      </c>
      <c r="U21" s="381"/>
      <c r="V21" s="380"/>
      <c r="W21" s="374"/>
      <c r="X21" s="374"/>
      <c r="Y21" s="254">
        <v>378896.57999999996</v>
      </c>
      <c r="Z21" s="23"/>
      <c r="AA21" s="78"/>
      <c r="AB21"/>
      <c r="AC21"/>
      <c r="AD21"/>
      <c r="AE21"/>
      <c r="AF21"/>
      <c r="AG21"/>
      <c r="AH21"/>
      <c r="AI21"/>
      <c r="AJ21"/>
      <c r="AK21"/>
      <c r="AL21"/>
      <c r="AM21"/>
      <c r="AN21"/>
      <c r="AO21"/>
      <c r="AP21"/>
      <c r="AQ21"/>
      <c r="AR21"/>
      <c r="AS21"/>
      <c r="AT21"/>
      <c r="AU21"/>
      <c r="AV21"/>
    </row>
    <row r="22" spans="1:48" ht="14.25" customHeight="1">
      <c r="A22" s="78"/>
      <c r="B22" s="78"/>
      <c r="C22" s="78"/>
      <c r="D22" s="78"/>
      <c r="E22" s="78"/>
      <c r="F22" s="374"/>
      <c r="G22" s="374"/>
      <c r="H22" s="374"/>
      <c r="I22" s="374"/>
      <c r="J22" s="265"/>
      <c r="K22" s="374"/>
      <c r="L22" s="374"/>
      <c r="M22" s="374"/>
      <c r="N22" s="374"/>
      <c r="O22" s="265"/>
      <c r="P22" s="374"/>
      <c r="Q22" s="374"/>
      <c r="R22" s="374"/>
      <c r="S22" s="374"/>
      <c r="T22" s="265"/>
      <c r="U22" s="374"/>
      <c r="V22" s="374"/>
      <c r="W22" s="374"/>
      <c r="X22" s="374"/>
      <c r="Y22" s="265"/>
      <c r="Z22" s="23"/>
      <c r="AA22" s="78"/>
      <c r="AB22"/>
      <c r="AC22"/>
      <c r="AD22"/>
      <c r="AE22"/>
      <c r="AF22"/>
      <c r="AG22"/>
      <c r="AH22"/>
      <c r="AI22"/>
      <c r="AJ22"/>
      <c r="AK22"/>
      <c r="AL22"/>
      <c r="AM22"/>
      <c r="AN22"/>
      <c r="AO22"/>
      <c r="AP22"/>
      <c r="AQ22"/>
      <c r="AR22"/>
      <c r="AS22"/>
      <c r="AT22"/>
      <c r="AU22"/>
      <c r="AV22"/>
    </row>
    <row r="23" spans="1:48" ht="28.5" customHeight="1">
      <c r="A23" s="78"/>
      <c r="B23" s="78"/>
      <c r="C23" s="724" t="s">
        <v>48</v>
      </c>
      <c r="D23" s="76" t="s">
        <v>49</v>
      </c>
      <c r="E23" s="370" t="s">
        <v>50</v>
      </c>
      <c r="F23" s="375"/>
      <c r="G23" s="376"/>
      <c r="H23" s="376"/>
      <c r="I23" s="376"/>
      <c r="J23" s="247">
        <v>53875.619999999988</v>
      </c>
      <c r="K23" s="375"/>
      <c r="L23" s="376"/>
      <c r="M23" s="376"/>
      <c r="N23" s="376"/>
      <c r="O23" s="247">
        <v>139298.81999999995</v>
      </c>
      <c r="P23" s="375"/>
      <c r="Q23" s="376"/>
      <c r="R23" s="376"/>
      <c r="S23" s="376"/>
      <c r="T23" s="247">
        <v>82960.440000000017</v>
      </c>
      <c r="U23" s="375"/>
      <c r="V23" s="376"/>
      <c r="W23" s="376"/>
      <c r="X23" s="376"/>
      <c r="Y23" s="247">
        <v>189448.28999999998</v>
      </c>
      <c r="Z23" s="17">
        <f t="shared" ref="Z23:Z32" si="0">SUM(J23,O23,T23,Y23)</f>
        <v>465583.16999999993</v>
      </c>
      <c r="AA23" s="78"/>
      <c r="AB23"/>
      <c r="AC23"/>
      <c r="AD23"/>
      <c r="AE23"/>
      <c r="AF23"/>
      <c r="AG23"/>
      <c r="AH23"/>
      <c r="AI23"/>
      <c r="AJ23"/>
      <c r="AK23"/>
      <c r="AL23"/>
      <c r="AM23"/>
      <c r="AN23"/>
      <c r="AO23"/>
      <c r="AP23"/>
      <c r="AQ23"/>
      <c r="AR23"/>
      <c r="AS23"/>
      <c r="AT23"/>
      <c r="AU23"/>
      <c r="AV23"/>
    </row>
    <row r="24" spans="1:48" ht="14.25" customHeight="1">
      <c r="A24" s="78"/>
      <c r="B24" s="78"/>
      <c r="C24" s="636"/>
      <c r="D24" s="76" t="s">
        <v>51</v>
      </c>
      <c r="E24" s="371" t="s">
        <v>52</v>
      </c>
      <c r="F24" s="375"/>
      <c r="G24" s="376"/>
      <c r="H24" s="376"/>
      <c r="I24" s="376"/>
      <c r="J24" s="247">
        <v>0</v>
      </c>
      <c r="K24" s="375"/>
      <c r="L24" s="376"/>
      <c r="M24" s="376"/>
      <c r="N24" s="376"/>
      <c r="O24" s="247">
        <v>0</v>
      </c>
      <c r="P24" s="375"/>
      <c r="Q24" s="376"/>
      <c r="R24" s="376"/>
      <c r="S24" s="376"/>
      <c r="T24" s="247">
        <v>0</v>
      </c>
      <c r="U24" s="375"/>
      <c r="V24" s="376"/>
      <c r="W24" s="376"/>
      <c r="X24" s="376"/>
      <c r="Y24" s="247">
        <v>0</v>
      </c>
      <c r="Z24" s="17">
        <f t="shared" si="0"/>
        <v>0</v>
      </c>
      <c r="AA24" s="78"/>
      <c r="AB24"/>
      <c r="AC24"/>
      <c r="AD24"/>
      <c r="AE24"/>
      <c r="AF24"/>
      <c r="AG24"/>
      <c r="AH24"/>
      <c r="AI24"/>
      <c r="AJ24"/>
      <c r="AK24"/>
      <c r="AL24"/>
      <c r="AM24"/>
      <c r="AN24"/>
      <c r="AO24"/>
      <c r="AP24"/>
      <c r="AQ24"/>
      <c r="AR24"/>
      <c r="AS24"/>
      <c r="AT24"/>
      <c r="AU24"/>
      <c r="AV24"/>
    </row>
    <row r="25" spans="1:48" ht="14.25" customHeight="1">
      <c r="A25" s="78"/>
      <c r="B25" s="78"/>
      <c r="C25" s="636"/>
      <c r="D25" s="76" t="s">
        <v>53</v>
      </c>
      <c r="E25" s="370" t="s">
        <v>54</v>
      </c>
      <c r="F25" s="375"/>
      <c r="G25" s="376"/>
      <c r="H25" s="376"/>
      <c r="I25" s="376"/>
      <c r="J25" s="247">
        <v>0</v>
      </c>
      <c r="K25" s="375"/>
      <c r="L25" s="376"/>
      <c r="M25" s="376"/>
      <c r="N25" s="376"/>
      <c r="O25" s="247">
        <v>0</v>
      </c>
      <c r="P25" s="375"/>
      <c r="Q25" s="376"/>
      <c r="R25" s="376"/>
      <c r="S25" s="376"/>
      <c r="T25" s="247">
        <v>0</v>
      </c>
      <c r="U25" s="375"/>
      <c r="V25" s="376"/>
      <c r="W25" s="376"/>
      <c r="X25" s="376"/>
      <c r="Y25" s="247">
        <v>0</v>
      </c>
      <c r="Z25" s="17">
        <f t="shared" si="0"/>
        <v>0</v>
      </c>
      <c r="AA25" s="78"/>
      <c r="AB25"/>
      <c r="AC25"/>
      <c r="AD25"/>
      <c r="AE25"/>
      <c r="AF25"/>
      <c r="AG25"/>
      <c r="AH25"/>
      <c r="AI25"/>
      <c r="AJ25"/>
      <c r="AK25"/>
      <c r="AL25"/>
      <c r="AM25"/>
      <c r="AN25"/>
      <c r="AO25"/>
      <c r="AP25"/>
      <c r="AQ25"/>
      <c r="AR25"/>
      <c r="AS25"/>
      <c r="AT25"/>
      <c r="AU25"/>
      <c r="AV25"/>
    </row>
    <row r="26" spans="1:48" ht="14.25" customHeight="1">
      <c r="A26" s="78"/>
      <c r="B26" s="78"/>
      <c r="C26" s="636"/>
      <c r="D26" s="76" t="s">
        <v>55</v>
      </c>
      <c r="E26" s="372" t="s">
        <v>56</v>
      </c>
      <c r="F26" s="375"/>
      <c r="G26" s="376"/>
      <c r="H26" s="376"/>
      <c r="I26" s="376"/>
      <c r="J26" s="247">
        <v>0</v>
      </c>
      <c r="K26" s="375"/>
      <c r="L26" s="376"/>
      <c r="M26" s="376"/>
      <c r="N26" s="376"/>
      <c r="O26" s="247">
        <v>0</v>
      </c>
      <c r="P26" s="375"/>
      <c r="Q26" s="376"/>
      <c r="R26" s="376"/>
      <c r="S26" s="376"/>
      <c r="T26" s="247">
        <v>0</v>
      </c>
      <c r="U26" s="375"/>
      <c r="V26" s="376"/>
      <c r="W26" s="376"/>
      <c r="X26" s="376"/>
      <c r="Y26" s="247">
        <v>0</v>
      </c>
      <c r="Z26" s="17">
        <f t="shared" si="0"/>
        <v>0</v>
      </c>
      <c r="AA26" s="78"/>
      <c r="AB26"/>
      <c r="AC26"/>
      <c r="AD26"/>
      <c r="AE26"/>
      <c r="AF26"/>
      <c r="AG26"/>
      <c r="AH26"/>
      <c r="AI26"/>
      <c r="AJ26"/>
      <c r="AK26"/>
      <c r="AL26"/>
      <c r="AM26"/>
      <c r="AN26"/>
      <c r="AO26"/>
      <c r="AP26"/>
      <c r="AQ26"/>
      <c r="AR26"/>
      <c r="AS26"/>
      <c r="AT26"/>
      <c r="AU26"/>
      <c r="AV26"/>
    </row>
    <row r="27" spans="1:48" ht="14.25" customHeight="1">
      <c r="A27" s="78"/>
      <c r="B27" s="78"/>
      <c r="C27" s="636"/>
      <c r="D27" s="76" t="s">
        <v>57</v>
      </c>
      <c r="E27" s="372" t="s">
        <v>58</v>
      </c>
      <c r="F27" s="375"/>
      <c r="G27" s="376"/>
      <c r="H27" s="376"/>
      <c r="I27" s="376"/>
      <c r="J27" s="247">
        <v>53875.619999999988</v>
      </c>
      <c r="K27" s="375"/>
      <c r="L27" s="376"/>
      <c r="M27" s="376"/>
      <c r="N27" s="376"/>
      <c r="O27" s="247">
        <v>139298.81999999995</v>
      </c>
      <c r="P27" s="375"/>
      <c r="Q27" s="376"/>
      <c r="R27" s="376"/>
      <c r="S27" s="376"/>
      <c r="T27" s="247">
        <v>82960.440000000017</v>
      </c>
      <c r="U27" s="375"/>
      <c r="V27" s="376"/>
      <c r="W27" s="376"/>
      <c r="X27" s="376"/>
      <c r="Y27" s="247">
        <v>189448.28999999998</v>
      </c>
      <c r="Z27" s="17">
        <f t="shared" si="0"/>
        <v>465583.16999999993</v>
      </c>
      <c r="AA27" s="78"/>
      <c r="AB27"/>
      <c r="AC27"/>
      <c r="AD27"/>
      <c r="AE27"/>
      <c r="AF27"/>
      <c r="AG27"/>
      <c r="AH27"/>
      <c r="AI27"/>
      <c r="AJ27"/>
      <c r="AK27"/>
      <c r="AL27"/>
      <c r="AM27"/>
      <c r="AN27"/>
      <c r="AO27"/>
      <c r="AP27"/>
      <c r="AQ27"/>
      <c r="AR27"/>
      <c r="AS27"/>
      <c r="AT27"/>
      <c r="AU27"/>
      <c r="AV27"/>
    </row>
    <row r="28" spans="1:48" ht="14.25" customHeight="1">
      <c r="A28" s="78"/>
      <c r="B28" s="78"/>
      <c r="C28" s="636"/>
      <c r="D28" s="76" t="s">
        <v>59</v>
      </c>
      <c r="E28" s="370" t="s">
        <v>60</v>
      </c>
      <c r="F28" s="375"/>
      <c r="G28" s="376"/>
      <c r="H28" s="376"/>
      <c r="I28" s="376"/>
      <c r="J28" s="247">
        <v>35917.079999999994</v>
      </c>
      <c r="K28" s="375"/>
      <c r="L28" s="376"/>
      <c r="M28" s="376"/>
      <c r="N28" s="376"/>
      <c r="O28" s="247">
        <v>92865.879999999976</v>
      </c>
      <c r="P28" s="375"/>
      <c r="Q28" s="376"/>
      <c r="R28" s="376"/>
      <c r="S28" s="376"/>
      <c r="T28" s="247">
        <v>55306.960000000014</v>
      </c>
      <c r="U28" s="375"/>
      <c r="V28" s="376"/>
      <c r="W28" s="376"/>
      <c r="X28" s="376"/>
      <c r="Y28" s="247">
        <v>126298.85999999999</v>
      </c>
      <c r="Z28" s="17">
        <f t="shared" si="0"/>
        <v>310388.77999999997</v>
      </c>
      <c r="AA28" s="78"/>
      <c r="AB28"/>
      <c r="AC28"/>
      <c r="AD28"/>
      <c r="AE28"/>
      <c r="AF28"/>
      <c r="AG28"/>
      <c r="AH28"/>
      <c r="AI28"/>
      <c r="AJ28"/>
      <c r="AK28"/>
      <c r="AL28"/>
      <c r="AM28"/>
      <c r="AN28"/>
      <c r="AO28"/>
      <c r="AP28"/>
      <c r="AQ28"/>
      <c r="AR28"/>
      <c r="AS28"/>
      <c r="AT28"/>
      <c r="AU28"/>
      <c r="AV28"/>
    </row>
    <row r="29" spans="1:48" ht="14.25" customHeight="1">
      <c r="A29" s="78"/>
      <c r="B29" s="78"/>
      <c r="C29" s="636"/>
      <c r="D29" s="76" t="s">
        <v>61</v>
      </c>
      <c r="E29" s="370" t="s">
        <v>62</v>
      </c>
      <c r="F29" s="375"/>
      <c r="G29" s="376"/>
      <c r="H29" s="376"/>
      <c r="I29" s="376"/>
      <c r="J29" s="247">
        <v>0</v>
      </c>
      <c r="K29" s="375"/>
      <c r="L29" s="376"/>
      <c r="M29" s="376"/>
      <c r="N29" s="376"/>
      <c r="O29" s="247">
        <v>0</v>
      </c>
      <c r="P29" s="375"/>
      <c r="Q29" s="376"/>
      <c r="R29" s="376"/>
      <c r="S29" s="376"/>
      <c r="T29" s="247">
        <v>0</v>
      </c>
      <c r="U29" s="375"/>
      <c r="V29" s="376"/>
      <c r="W29" s="376"/>
      <c r="X29" s="376"/>
      <c r="Y29" s="247">
        <v>0</v>
      </c>
      <c r="Z29" s="17">
        <f t="shared" si="0"/>
        <v>0</v>
      </c>
      <c r="AA29" s="78"/>
      <c r="AB29"/>
      <c r="AC29"/>
      <c r="AD29"/>
      <c r="AE29"/>
      <c r="AF29"/>
      <c r="AG29"/>
      <c r="AH29"/>
      <c r="AI29"/>
      <c r="AJ29"/>
      <c r="AK29"/>
      <c r="AL29"/>
      <c r="AM29"/>
      <c r="AN29"/>
      <c r="AO29"/>
      <c r="AP29"/>
      <c r="AQ29"/>
      <c r="AR29"/>
      <c r="AS29"/>
      <c r="AT29"/>
      <c r="AU29"/>
      <c r="AV29"/>
    </row>
    <row r="30" spans="1:48" ht="14.25" customHeight="1">
      <c r="A30" s="78"/>
      <c r="B30" s="78"/>
      <c r="C30" s="636"/>
      <c r="D30" s="76" t="s">
        <v>63</v>
      </c>
      <c r="E30" s="372" t="s">
        <v>64</v>
      </c>
      <c r="F30" s="375"/>
      <c r="G30" s="376"/>
      <c r="H30" s="376"/>
      <c r="I30" s="376"/>
      <c r="J30" s="247">
        <v>0</v>
      </c>
      <c r="K30" s="375"/>
      <c r="L30" s="376"/>
      <c r="M30" s="376"/>
      <c r="N30" s="376"/>
      <c r="O30" s="247">
        <v>0</v>
      </c>
      <c r="P30" s="375"/>
      <c r="Q30" s="376"/>
      <c r="R30" s="376"/>
      <c r="S30" s="376"/>
      <c r="T30" s="247">
        <v>0</v>
      </c>
      <c r="U30" s="375"/>
      <c r="V30" s="376"/>
      <c r="W30" s="376"/>
      <c r="X30" s="376"/>
      <c r="Y30" s="247">
        <v>0</v>
      </c>
      <c r="Z30" s="17">
        <f t="shared" si="0"/>
        <v>0</v>
      </c>
      <c r="AA30" s="78"/>
      <c r="AB30"/>
      <c r="AC30"/>
      <c r="AD30"/>
      <c r="AE30"/>
      <c r="AF30"/>
      <c r="AG30"/>
      <c r="AH30"/>
      <c r="AI30"/>
      <c r="AJ30"/>
      <c r="AK30"/>
      <c r="AL30"/>
      <c r="AM30"/>
      <c r="AN30"/>
      <c r="AO30"/>
      <c r="AP30"/>
      <c r="AQ30"/>
      <c r="AR30"/>
      <c r="AS30"/>
      <c r="AT30"/>
      <c r="AU30"/>
      <c r="AV30"/>
    </row>
    <row r="31" spans="1:48" ht="14.25" customHeight="1">
      <c r="A31" s="78"/>
      <c r="B31" s="78"/>
      <c r="C31" s="636"/>
      <c r="D31" s="76" t="s">
        <v>65</v>
      </c>
      <c r="E31" s="372" t="s">
        <v>66</v>
      </c>
      <c r="F31" s="375"/>
      <c r="G31" s="376"/>
      <c r="H31" s="376"/>
      <c r="I31" s="376"/>
      <c r="J31" s="247">
        <v>0</v>
      </c>
      <c r="K31" s="375"/>
      <c r="L31" s="376"/>
      <c r="M31" s="376"/>
      <c r="N31" s="376"/>
      <c r="O31" s="247">
        <v>0</v>
      </c>
      <c r="P31" s="375"/>
      <c r="Q31" s="376"/>
      <c r="R31" s="376"/>
      <c r="S31" s="376"/>
      <c r="T31" s="247">
        <v>0</v>
      </c>
      <c r="U31" s="375"/>
      <c r="V31" s="376"/>
      <c r="W31" s="376"/>
      <c r="X31" s="376"/>
      <c r="Y31" s="247">
        <v>0</v>
      </c>
      <c r="Z31" s="17">
        <f t="shared" si="0"/>
        <v>0</v>
      </c>
      <c r="AA31" s="78"/>
      <c r="AB31"/>
      <c r="AC31"/>
      <c r="AD31"/>
      <c r="AE31"/>
      <c r="AF31"/>
      <c r="AG31"/>
      <c r="AH31"/>
      <c r="AI31"/>
      <c r="AJ31"/>
      <c r="AK31"/>
      <c r="AL31"/>
      <c r="AM31"/>
      <c r="AN31"/>
      <c r="AO31"/>
      <c r="AP31"/>
      <c r="AQ31"/>
      <c r="AR31"/>
      <c r="AS31"/>
      <c r="AT31"/>
      <c r="AU31"/>
      <c r="AV31"/>
    </row>
    <row r="32" spans="1:48" ht="58.2" thickBot="1">
      <c r="A32" s="78"/>
      <c r="B32" s="78"/>
      <c r="C32" s="636"/>
      <c r="D32" s="77" t="s">
        <v>67</v>
      </c>
      <c r="E32" s="373" t="s">
        <v>200</v>
      </c>
      <c r="F32" s="375"/>
      <c r="G32" s="376"/>
      <c r="H32" s="376"/>
      <c r="I32" s="376"/>
      <c r="J32" s="247">
        <v>233461.01999999996</v>
      </c>
      <c r="K32" s="375"/>
      <c r="L32" s="376"/>
      <c r="M32" s="376"/>
      <c r="N32" s="376"/>
      <c r="O32" s="247">
        <v>603628.21999999986</v>
      </c>
      <c r="P32" s="375"/>
      <c r="Q32" s="376"/>
      <c r="R32" s="376"/>
      <c r="S32" s="376"/>
      <c r="T32" s="247">
        <v>359495.24000000005</v>
      </c>
      <c r="U32" s="377"/>
      <c r="V32" s="378"/>
      <c r="W32" s="378"/>
      <c r="X32" s="378"/>
      <c r="Y32" s="247">
        <v>820942.59</v>
      </c>
      <c r="Z32" s="26">
        <f t="shared" si="0"/>
        <v>2017527.0699999998</v>
      </c>
      <c r="AA32" s="78"/>
      <c r="AB32"/>
      <c r="AC32"/>
      <c r="AD32"/>
      <c r="AE32"/>
      <c r="AF32"/>
      <c r="AG32"/>
      <c r="AH32"/>
      <c r="AI32"/>
      <c r="AJ32"/>
      <c r="AK32"/>
      <c r="AL32"/>
      <c r="AM32"/>
      <c r="AN32"/>
      <c r="AO32"/>
      <c r="AP32"/>
      <c r="AQ32"/>
      <c r="AR32"/>
      <c r="AS32"/>
      <c r="AT32"/>
      <c r="AU32"/>
      <c r="AV32"/>
    </row>
    <row r="33" spans="1:48" ht="14.25" customHeight="1" thickTop="1">
      <c r="A33" s="78"/>
      <c r="B33" s="78"/>
      <c r="C33" s="637"/>
      <c r="D33" s="78"/>
      <c r="E33" s="118" t="s">
        <v>68</v>
      </c>
      <c r="F33" s="379"/>
      <c r="G33" s="380"/>
      <c r="H33" s="380"/>
      <c r="I33" s="380"/>
      <c r="J33" s="254">
        <v>359170.79999999993</v>
      </c>
      <c r="K33" s="379"/>
      <c r="L33" s="380"/>
      <c r="M33" s="380"/>
      <c r="N33" s="380"/>
      <c r="O33" s="254">
        <v>928658.7999999997</v>
      </c>
      <c r="P33" s="379"/>
      <c r="Q33" s="380"/>
      <c r="R33" s="380"/>
      <c r="S33" s="380"/>
      <c r="T33" s="254">
        <v>553069.60000000009</v>
      </c>
      <c r="U33" s="381"/>
      <c r="V33" s="374"/>
      <c r="W33" s="374"/>
      <c r="X33" s="374"/>
      <c r="Y33" s="254">
        <v>1262988.5999999999</v>
      </c>
      <c r="Z33" s="23"/>
      <c r="AA33" s="78"/>
      <c r="AB33"/>
      <c r="AC33"/>
      <c r="AD33"/>
      <c r="AE33"/>
      <c r="AF33"/>
      <c r="AG33"/>
      <c r="AH33"/>
      <c r="AI33"/>
      <c r="AJ33"/>
      <c r="AK33"/>
      <c r="AL33"/>
      <c r="AM33"/>
      <c r="AN33"/>
      <c r="AO33"/>
      <c r="AP33"/>
      <c r="AQ33"/>
      <c r="AR33"/>
      <c r="AS33"/>
      <c r="AT33"/>
      <c r="AU33"/>
      <c r="AV33"/>
    </row>
    <row r="34" spans="1:48" ht="14.25" customHeight="1">
      <c r="A34" s="78"/>
      <c r="B34" s="78"/>
      <c r="C34" s="78"/>
      <c r="D34" s="78"/>
      <c r="E34" s="78"/>
      <c r="F34" s="381"/>
      <c r="G34" s="374"/>
      <c r="H34" s="374"/>
      <c r="I34" s="374"/>
      <c r="J34" s="265"/>
      <c r="K34" s="374"/>
      <c r="L34" s="374"/>
      <c r="M34" s="374"/>
      <c r="N34" s="374"/>
      <c r="O34" s="265"/>
      <c r="P34" s="374"/>
      <c r="Q34" s="374"/>
      <c r="R34" s="374"/>
      <c r="S34" s="374"/>
      <c r="T34" s="265"/>
      <c r="U34" s="374"/>
      <c r="V34" s="374"/>
      <c r="W34" s="374"/>
      <c r="X34" s="374"/>
      <c r="Y34" s="265"/>
      <c r="Z34" s="23"/>
      <c r="AA34" s="78"/>
      <c r="AB34"/>
      <c r="AC34"/>
      <c r="AD34"/>
      <c r="AE34"/>
      <c r="AF34"/>
      <c r="AG34"/>
      <c r="AH34"/>
      <c r="AI34"/>
      <c r="AJ34"/>
      <c r="AK34"/>
      <c r="AL34"/>
      <c r="AM34"/>
      <c r="AN34"/>
      <c r="AO34"/>
      <c r="AP34"/>
      <c r="AQ34"/>
      <c r="AR34"/>
      <c r="AS34"/>
      <c r="AT34"/>
      <c r="AU34"/>
      <c r="AV34"/>
    </row>
    <row r="35" spans="1:48" ht="14.25" customHeight="1">
      <c r="A35" s="78"/>
      <c r="B35" s="78"/>
      <c r="C35" s="723" t="s">
        <v>69</v>
      </c>
      <c r="D35" s="76" t="s">
        <v>70</v>
      </c>
      <c r="E35" s="119" t="s">
        <v>71</v>
      </c>
      <c r="F35" s="725" t="s">
        <v>40</v>
      </c>
      <c r="G35" s="640"/>
      <c r="H35" s="641"/>
      <c r="I35" s="376"/>
      <c r="J35" s="247"/>
      <c r="K35" s="726" t="s">
        <v>40</v>
      </c>
      <c r="L35" s="640"/>
      <c r="M35" s="641"/>
      <c r="N35" s="376"/>
      <c r="O35" s="247"/>
      <c r="P35" s="726" t="s">
        <v>40</v>
      </c>
      <c r="Q35" s="640"/>
      <c r="R35" s="641"/>
      <c r="S35" s="376"/>
      <c r="T35" s="247"/>
      <c r="U35" s="725" t="s">
        <v>40</v>
      </c>
      <c r="V35" s="640"/>
      <c r="W35" s="641"/>
      <c r="X35" s="376"/>
      <c r="Y35" s="247"/>
      <c r="Z35" s="17">
        <f>SUM(J35,O35,T35,Y35)</f>
        <v>0</v>
      </c>
      <c r="AA35" s="78"/>
      <c r="AB35"/>
      <c r="AC35"/>
      <c r="AD35"/>
      <c r="AE35"/>
      <c r="AF35"/>
      <c r="AG35"/>
      <c r="AH35"/>
      <c r="AI35"/>
      <c r="AJ35"/>
      <c r="AK35"/>
      <c r="AL35"/>
      <c r="AM35"/>
      <c r="AN35"/>
      <c r="AO35"/>
      <c r="AP35"/>
      <c r="AQ35"/>
      <c r="AR35"/>
      <c r="AS35"/>
      <c r="AT35"/>
      <c r="AU35"/>
      <c r="AV35"/>
    </row>
    <row r="36" spans="1:48" ht="14.25" customHeight="1">
      <c r="A36" s="78"/>
      <c r="B36" s="78"/>
      <c r="C36" s="636"/>
      <c r="D36" s="75" t="s">
        <v>72</v>
      </c>
      <c r="E36" s="119" t="s">
        <v>73</v>
      </c>
      <c r="F36" s="642"/>
      <c r="G36" s="643"/>
      <c r="H36" s="644"/>
      <c r="I36" s="376"/>
      <c r="J36" s="247"/>
      <c r="K36" s="717"/>
      <c r="L36" s="643"/>
      <c r="M36" s="644"/>
      <c r="N36" s="376"/>
      <c r="O36" s="247"/>
      <c r="P36" s="717"/>
      <c r="Q36" s="643"/>
      <c r="R36" s="644"/>
      <c r="S36" s="376"/>
      <c r="T36" s="247"/>
      <c r="U36" s="642"/>
      <c r="V36" s="643"/>
      <c r="W36" s="644"/>
      <c r="X36" s="376"/>
      <c r="Y36" s="247"/>
      <c r="Z36" s="17">
        <f>SUM(J36,O36,T36,Y36)</f>
        <v>0</v>
      </c>
      <c r="AA36" s="78"/>
      <c r="AB36"/>
      <c r="AC36"/>
      <c r="AD36"/>
      <c r="AE36"/>
      <c r="AF36"/>
      <c r="AG36"/>
      <c r="AH36"/>
      <c r="AI36"/>
      <c r="AJ36"/>
      <c r="AK36"/>
      <c r="AL36"/>
      <c r="AM36"/>
      <c r="AN36"/>
      <c r="AO36"/>
      <c r="AP36"/>
      <c r="AQ36"/>
      <c r="AR36"/>
      <c r="AS36"/>
      <c r="AT36"/>
      <c r="AU36"/>
      <c r="AV36"/>
    </row>
    <row r="37" spans="1:48" ht="14.25" customHeight="1" thickBot="1">
      <c r="A37" s="78"/>
      <c r="B37" s="78"/>
      <c r="C37" s="636"/>
      <c r="D37" s="128" t="s">
        <v>74</v>
      </c>
      <c r="E37" s="129" t="s">
        <v>100</v>
      </c>
      <c r="F37" s="645"/>
      <c r="G37" s="646"/>
      <c r="H37" s="647"/>
      <c r="I37" s="378"/>
      <c r="J37" s="259"/>
      <c r="K37" s="718"/>
      <c r="L37" s="646"/>
      <c r="M37" s="647"/>
      <c r="N37" s="378"/>
      <c r="O37" s="259"/>
      <c r="P37" s="718"/>
      <c r="Q37" s="646"/>
      <c r="R37" s="647"/>
      <c r="S37" s="378"/>
      <c r="T37" s="259"/>
      <c r="U37" s="645"/>
      <c r="V37" s="646"/>
      <c r="W37" s="647"/>
      <c r="X37" s="378"/>
      <c r="Y37" s="259"/>
      <c r="Z37" s="26">
        <f>SUM(J37,O37,T37,Y37)</f>
        <v>0</v>
      </c>
      <c r="AA37" s="78"/>
      <c r="AB37"/>
      <c r="AC37"/>
      <c r="AD37"/>
      <c r="AE37"/>
      <c r="AF37"/>
      <c r="AG37"/>
      <c r="AH37"/>
      <c r="AI37"/>
      <c r="AJ37"/>
      <c r="AK37"/>
      <c r="AL37"/>
      <c r="AM37"/>
      <c r="AN37"/>
      <c r="AO37"/>
      <c r="AP37"/>
      <c r="AQ37"/>
      <c r="AR37"/>
      <c r="AS37"/>
      <c r="AT37"/>
      <c r="AU37"/>
      <c r="AV37"/>
    </row>
    <row r="38" spans="1:48" ht="14.25" customHeight="1" thickTop="1">
      <c r="A38" s="78"/>
      <c r="B38" s="78"/>
      <c r="C38" s="637"/>
      <c r="D38" s="78"/>
      <c r="E38" s="118" t="s">
        <v>76</v>
      </c>
      <c r="F38" s="381"/>
      <c r="G38" s="374"/>
      <c r="H38" s="374"/>
      <c r="I38" s="374"/>
      <c r="J38" s="256">
        <v>1149346.56</v>
      </c>
      <c r="K38" s="381"/>
      <c r="L38" s="374"/>
      <c r="M38" s="374"/>
      <c r="N38" s="374"/>
      <c r="O38" s="256">
        <v>2971708.16</v>
      </c>
      <c r="P38" s="381"/>
      <c r="Q38" s="374"/>
      <c r="R38" s="374"/>
      <c r="S38" s="374"/>
      <c r="T38" s="256">
        <v>1769822.72</v>
      </c>
      <c r="U38" s="381"/>
      <c r="V38" s="374"/>
      <c r="W38" s="374"/>
      <c r="X38" s="374"/>
      <c r="Y38" s="256">
        <v>4041563.52</v>
      </c>
      <c r="Z38" s="23"/>
      <c r="AA38" s="78"/>
      <c r="AB38"/>
      <c r="AC38"/>
      <c r="AD38"/>
      <c r="AE38"/>
      <c r="AF38"/>
      <c r="AG38"/>
      <c r="AH38"/>
      <c r="AI38"/>
      <c r="AJ38"/>
      <c r="AK38"/>
      <c r="AL38"/>
      <c r="AM38"/>
      <c r="AN38"/>
      <c r="AO38"/>
      <c r="AP38"/>
      <c r="AQ38"/>
      <c r="AR38"/>
      <c r="AS38"/>
      <c r="AT38"/>
      <c r="AU38"/>
      <c r="AV38"/>
    </row>
    <row r="39" spans="1:48" ht="14.25" customHeight="1">
      <c r="A39" s="78"/>
      <c r="B39" s="78"/>
      <c r="C39" s="78"/>
      <c r="D39" s="78"/>
      <c r="E39" s="118"/>
      <c r="F39" s="78"/>
      <c r="G39" s="78"/>
      <c r="H39" s="78"/>
      <c r="I39" s="78"/>
      <c r="J39" s="78"/>
      <c r="K39" s="78"/>
      <c r="L39" s="78"/>
      <c r="M39" s="78"/>
      <c r="N39" s="78"/>
      <c r="O39" s="78"/>
      <c r="P39" s="78"/>
      <c r="Q39" s="78"/>
      <c r="R39" s="78"/>
      <c r="S39" s="78"/>
      <c r="T39" s="78"/>
      <c r="U39" s="78"/>
      <c r="V39" s="78"/>
      <c r="W39" s="78"/>
      <c r="X39" s="78"/>
      <c r="Y39" s="78"/>
      <c r="Z39" s="78"/>
      <c r="AA39" s="78"/>
      <c r="AB39"/>
      <c r="AC39"/>
      <c r="AD39"/>
      <c r="AE39"/>
      <c r="AF39"/>
      <c r="AG39"/>
      <c r="AH39"/>
      <c r="AI39"/>
      <c r="AJ39"/>
      <c r="AK39"/>
      <c r="AL39"/>
      <c r="AM39"/>
      <c r="AN39"/>
      <c r="AO39"/>
      <c r="AP39"/>
      <c r="AQ39"/>
      <c r="AR39"/>
      <c r="AS39"/>
      <c r="AT39"/>
      <c r="AU39"/>
      <c r="AV39"/>
    </row>
    <row r="40" spans="1:48" ht="14.25" customHeight="1">
      <c r="A40" s="78"/>
      <c r="B40" s="7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row>
    <row r="41" spans="1:48" ht="14.25" customHeight="1">
      <c r="A41" s="78"/>
      <c r="B41" s="78"/>
      <c r="C41" s="78"/>
      <c r="D41" s="78"/>
      <c r="E41" s="118"/>
      <c r="F41" s="78"/>
      <c r="G41" s="78"/>
      <c r="H41" s="78"/>
      <c r="I41" s="78"/>
      <c r="J41" s="78"/>
      <c r="K41" s="78"/>
      <c r="L41" s="78"/>
      <c r="M41" s="78"/>
      <c r="N41" s="78"/>
      <c r="O41" s="78"/>
      <c r="P41" s="78"/>
      <c r="Q41" s="78"/>
      <c r="R41" s="78"/>
      <c r="S41" s="78"/>
      <c r="T41" s="78"/>
      <c r="U41" s="78"/>
      <c r="V41" s="78"/>
      <c r="W41" s="78"/>
      <c r="X41" s="78"/>
      <c r="Y41" s="78"/>
      <c r="Z41" s="78"/>
      <c r="AA41" s="78"/>
      <c r="AB41"/>
      <c r="AC41"/>
      <c r="AD41"/>
      <c r="AE41"/>
      <c r="AF41"/>
      <c r="AG41"/>
      <c r="AH41"/>
      <c r="AI41"/>
      <c r="AJ41"/>
      <c r="AK41"/>
      <c r="AL41"/>
      <c r="AM41"/>
      <c r="AN41"/>
      <c r="AO41"/>
      <c r="AP41"/>
      <c r="AQ41"/>
      <c r="AR41"/>
      <c r="AS41"/>
      <c r="AT41"/>
      <c r="AU41"/>
      <c r="AV41"/>
    </row>
    <row r="42" spans="1:48" ht="14.25" customHeight="1">
      <c r="A42" s="78"/>
      <c r="B42" s="78"/>
      <c r="C42" s="78"/>
      <c r="D42" s="78"/>
      <c r="E42" s="78"/>
      <c r="F42" s="722" t="s">
        <v>0</v>
      </c>
      <c r="G42" s="634"/>
      <c r="H42"/>
      <c r="I42"/>
      <c r="J42"/>
      <c r="K42"/>
      <c r="L42"/>
      <c r="M42"/>
      <c r="N42"/>
      <c r="O42"/>
      <c r="P42"/>
      <c r="Q42"/>
      <c r="R42"/>
      <c r="S42"/>
      <c r="T42"/>
      <c r="U42"/>
      <c r="V42"/>
      <c r="W42"/>
      <c r="X42"/>
      <c r="Y42"/>
      <c r="Z42" s="78"/>
      <c r="AA42" s="78"/>
      <c r="AB42"/>
      <c r="AC42"/>
      <c r="AD42"/>
      <c r="AE42"/>
      <c r="AF42"/>
      <c r="AG42"/>
      <c r="AH42"/>
      <c r="AI42"/>
      <c r="AJ42"/>
      <c r="AK42"/>
      <c r="AL42"/>
      <c r="AM42"/>
      <c r="AN42"/>
      <c r="AO42"/>
      <c r="AP42"/>
      <c r="AQ42"/>
      <c r="AR42"/>
      <c r="AS42"/>
      <c r="AT42"/>
      <c r="AU42"/>
      <c r="AV42"/>
    </row>
    <row r="43" spans="1:48" ht="14.25" customHeight="1">
      <c r="A43" s="78"/>
      <c r="B43" s="78"/>
      <c r="C43" s="78"/>
      <c r="D43" s="78"/>
      <c r="E43" s="130" t="s">
        <v>77</v>
      </c>
      <c r="F43" s="130" t="s">
        <v>78</v>
      </c>
      <c r="G43" s="131" t="s">
        <v>79</v>
      </c>
      <c r="H43"/>
      <c r="I43"/>
      <c r="J43"/>
      <c r="K43"/>
      <c r="L43"/>
      <c r="M43"/>
      <c r="N43"/>
      <c r="O43"/>
      <c r="P43"/>
      <c r="Q43"/>
      <c r="R43"/>
      <c r="S43"/>
      <c r="T43"/>
      <c r="U43"/>
      <c r="V43"/>
      <c r="W43"/>
      <c r="X43"/>
      <c r="Y43"/>
      <c r="Z43" s="78"/>
      <c r="AA43" s="78"/>
      <c r="AB43"/>
      <c r="AC43"/>
      <c r="AD43"/>
      <c r="AE43"/>
      <c r="AF43"/>
      <c r="AG43"/>
      <c r="AH43"/>
      <c r="AI43"/>
      <c r="AJ43"/>
      <c r="AK43"/>
      <c r="AL43"/>
      <c r="AM43"/>
      <c r="AN43"/>
      <c r="AO43"/>
      <c r="AP43"/>
      <c r="AQ43"/>
      <c r="AR43"/>
      <c r="AS43"/>
      <c r="AT43"/>
      <c r="AU43"/>
      <c r="AV43"/>
    </row>
    <row r="44" spans="1:48" ht="14.25" customHeight="1">
      <c r="A44" s="78"/>
      <c r="B44" s="78"/>
      <c r="C44" s="78"/>
      <c r="D44" s="78"/>
      <c r="E44" s="75" t="s">
        <v>30</v>
      </c>
      <c r="F44" s="33">
        <f>J16+O16+T16+Y16</f>
        <v>1551943.9000000001</v>
      </c>
      <c r="G44" s="74">
        <f>F44/F48</f>
        <v>0.1</v>
      </c>
      <c r="H44"/>
      <c r="I44"/>
      <c r="J44"/>
      <c r="K44"/>
      <c r="L44"/>
      <c r="M44"/>
      <c r="N44"/>
      <c r="O44"/>
      <c r="P44"/>
      <c r="Q44"/>
      <c r="R44"/>
      <c r="S44"/>
      <c r="T44"/>
      <c r="U44"/>
      <c r="V44"/>
      <c r="W44"/>
      <c r="X44"/>
      <c r="Y44"/>
      <c r="Z44" s="78"/>
      <c r="AA44" s="78"/>
      <c r="AB44"/>
      <c r="AC44"/>
      <c r="AD44"/>
      <c r="AE44"/>
      <c r="AF44"/>
      <c r="AG44"/>
      <c r="AH44"/>
      <c r="AI44"/>
      <c r="AJ44"/>
      <c r="AK44"/>
      <c r="AL44"/>
      <c r="AM44"/>
      <c r="AN44"/>
      <c r="AO44"/>
      <c r="AP44"/>
      <c r="AQ44"/>
      <c r="AR44"/>
      <c r="AS44"/>
      <c r="AT44"/>
      <c r="AU44"/>
      <c r="AV44"/>
    </row>
    <row r="45" spans="1:48" ht="14.25" customHeight="1">
      <c r="A45" s="78"/>
      <c r="B45" s="78"/>
      <c r="C45" s="78"/>
      <c r="D45" s="78"/>
      <c r="E45" s="75" t="s">
        <v>3</v>
      </c>
      <c r="F45" s="33">
        <f>J21+O21+T21+Y21</f>
        <v>931166.34</v>
      </c>
      <c r="G45" s="74">
        <f>F45/F48</f>
        <v>0.06</v>
      </c>
      <c r="H45"/>
      <c r="I45"/>
      <c r="J45"/>
      <c r="K45"/>
      <c r="L45"/>
      <c r="M45"/>
      <c r="N45"/>
      <c r="O45"/>
      <c r="P45"/>
      <c r="Q45"/>
      <c r="R45"/>
      <c r="S45"/>
      <c r="T45"/>
      <c r="U45"/>
      <c r="V45"/>
      <c r="W45"/>
      <c r="X45"/>
      <c r="Y45"/>
      <c r="Z45" s="78"/>
      <c r="AA45" s="78"/>
      <c r="AB45" s="78"/>
      <c r="AC45" s="78"/>
      <c r="AD45" s="78"/>
      <c r="AE45" s="78"/>
      <c r="AF45" s="78"/>
      <c r="AG45" s="78"/>
      <c r="AH45" s="78"/>
      <c r="AI45" s="78"/>
      <c r="AJ45" s="78"/>
      <c r="AK45" s="78"/>
      <c r="AL45" s="78"/>
      <c r="AM45" s="78"/>
      <c r="AN45" s="78"/>
      <c r="AO45" s="78"/>
      <c r="AP45" s="78"/>
      <c r="AQ45" s="78"/>
      <c r="AR45" s="78"/>
      <c r="AS45" s="78"/>
      <c r="AT45" s="78"/>
      <c r="AU45" s="78"/>
      <c r="AV45" s="78"/>
    </row>
    <row r="46" spans="1:48" ht="43.5" customHeight="1">
      <c r="A46" s="78"/>
      <c r="B46" s="78"/>
      <c r="C46" s="78"/>
      <c r="D46" s="78"/>
      <c r="E46" s="75" t="s">
        <v>8</v>
      </c>
      <c r="F46" s="33">
        <f>J33+O33+T33+Y33</f>
        <v>3103887.8</v>
      </c>
      <c r="G46" s="74">
        <f>F46/F48</f>
        <v>0.19999999999999998</v>
      </c>
      <c r="H46"/>
      <c r="I46"/>
      <c r="J46"/>
      <c r="K46"/>
      <c r="L46"/>
      <c r="M46"/>
      <c r="N46"/>
      <c r="O46"/>
      <c r="P46"/>
      <c r="Q46"/>
      <c r="R46"/>
      <c r="S46"/>
      <c r="T46"/>
      <c r="U46"/>
      <c r="V46"/>
      <c r="W46"/>
      <c r="X46"/>
      <c r="Y46"/>
      <c r="Z46" s="78"/>
      <c r="AA46" s="78"/>
      <c r="AB46" s="78"/>
      <c r="AC46" s="78"/>
      <c r="AD46" s="78"/>
      <c r="AE46" s="78"/>
      <c r="AF46" s="78"/>
      <c r="AG46" s="78"/>
      <c r="AH46" s="78"/>
      <c r="AI46" s="78"/>
      <c r="AJ46" s="78"/>
      <c r="AK46" s="78"/>
      <c r="AL46" s="78"/>
      <c r="AM46" s="78"/>
      <c r="AN46" s="78"/>
      <c r="AO46" s="78"/>
      <c r="AP46" s="78"/>
      <c r="AQ46" s="78"/>
      <c r="AR46" s="78"/>
      <c r="AS46" s="78"/>
      <c r="AT46" s="78"/>
      <c r="AU46" s="78"/>
      <c r="AV46" s="78"/>
    </row>
    <row r="47" spans="1:48" ht="14.25" customHeight="1">
      <c r="A47" s="78"/>
      <c r="B47" s="78"/>
      <c r="C47" s="78"/>
      <c r="D47" s="78"/>
      <c r="E47" s="75" t="s">
        <v>80</v>
      </c>
      <c r="F47" s="33">
        <f>J38+O38+T38+Y38</f>
        <v>9932440.9600000009</v>
      </c>
      <c r="G47" s="74">
        <f>F47/F48</f>
        <v>0.64</v>
      </c>
      <c r="H47"/>
      <c r="I47"/>
      <c r="J47"/>
      <c r="K47"/>
      <c r="L47"/>
      <c r="M47"/>
      <c r="N47"/>
      <c r="O47"/>
      <c r="P47"/>
      <c r="Q47"/>
      <c r="R47"/>
      <c r="S47"/>
      <c r="T47"/>
      <c r="U47"/>
      <c r="V47"/>
      <c r="W47"/>
      <c r="X47"/>
      <c r="Y47"/>
      <c r="Z47" s="78"/>
      <c r="AA47" s="78"/>
      <c r="AB47" s="78"/>
      <c r="AC47" s="78"/>
      <c r="AD47" s="78"/>
      <c r="AE47" s="78"/>
      <c r="AF47" s="78"/>
      <c r="AG47" s="78"/>
      <c r="AH47" s="78"/>
      <c r="AI47" s="78"/>
      <c r="AJ47" s="78"/>
      <c r="AK47" s="78"/>
      <c r="AL47" s="78"/>
      <c r="AM47" s="78"/>
      <c r="AN47" s="78"/>
      <c r="AO47" s="78"/>
      <c r="AP47" s="78"/>
      <c r="AQ47" s="78"/>
      <c r="AR47" s="78"/>
      <c r="AS47" s="78"/>
      <c r="AT47" s="78"/>
      <c r="AU47" s="78"/>
      <c r="AV47" s="78"/>
    </row>
    <row r="48" spans="1:48" ht="14.25" customHeight="1">
      <c r="A48" s="78"/>
      <c r="B48" s="78"/>
      <c r="C48" s="78"/>
      <c r="D48" s="78"/>
      <c r="E48" s="130" t="s">
        <v>81</v>
      </c>
      <c r="F48" s="33">
        <f>SUM(F44:F47)</f>
        <v>15519439</v>
      </c>
      <c r="G48" s="74">
        <f>SUM(G44:G47)</f>
        <v>1</v>
      </c>
      <c r="H48"/>
      <c r="I48"/>
      <c r="J48"/>
      <c r="K48"/>
      <c r="L48"/>
      <c r="M48"/>
      <c r="N48"/>
      <c r="O48"/>
      <c r="P48"/>
      <c r="Q48"/>
      <c r="R48"/>
      <c r="S48"/>
      <c r="T48"/>
      <c r="U48"/>
      <c r="V48"/>
      <c r="W48"/>
      <c r="X48"/>
      <c r="Y48"/>
      <c r="Z48" s="78"/>
      <c r="AA48" s="78"/>
      <c r="AB48" s="78"/>
      <c r="AC48" s="78"/>
      <c r="AD48" s="78"/>
      <c r="AE48" s="78"/>
      <c r="AF48" s="78"/>
      <c r="AG48" s="78"/>
      <c r="AH48" s="78"/>
      <c r="AI48" s="78"/>
      <c r="AJ48" s="78"/>
      <c r="AK48" s="78"/>
      <c r="AL48" s="78"/>
      <c r="AM48" s="78"/>
      <c r="AN48" s="78"/>
      <c r="AO48" s="78"/>
      <c r="AP48" s="78"/>
      <c r="AQ48" s="78"/>
      <c r="AR48" s="78"/>
      <c r="AS48" s="78"/>
      <c r="AT48" s="78"/>
      <c r="AU48" s="78"/>
      <c r="AV48" s="78"/>
    </row>
    <row r="49" spans="1:48" ht="14.25" customHeight="1">
      <c r="A49" s="78"/>
      <c r="B49" s="78"/>
      <c r="C49" s="78"/>
      <c r="D49" s="78"/>
      <c r="E49" s="78"/>
      <c r="F49" s="78"/>
      <c r="G49" s="78"/>
      <c r="H49"/>
      <c r="I49"/>
      <c r="J49"/>
      <c r="K49"/>
      <c r="L49"/>
      <c r="M49"/>
      <c r="N49"/>
      <c r="O49"/>
      <c r="P49"/>
      <c r="Q49"/>
      <c r="R49"/>
      <c r="S49"/>
      <c r="T49"/>
      <c r="U49"/>
      <c r="V49"/>
      <c r="W49"/>
      <c r="X49"/>
      <c r="Y49"/>
      <c r="Z49" s="78"/>
      <c r="AA49" s="78"/>
      <c r="AB49" s="78"/>
      <c r="AC49" s="78"/>
      <c r="AD49" s="78"/>
      <c r="AE49" s="78"/>
      <c r="AF49" s="78"/>
      <c r="AG49" s="78"/>
      <c r="AH49" s="78"/>
      <c r="AI49" s="78"/>
      <c r="AJ49" s="78"/>
      <c r="AK49" s="78"/>
      <c r="AL49" s="78"/>
      <c r="AM49" s="78"/>
      <c r="AN49" s="78"/>
      <c r="AO49" s="78"/>
      <c r="AP49" s="78"/>
      <c r="AQ49" s="78"/>
      <c r="AR49" s="78"/>
      <c r="AS49" s="78"/>
      <c r="AT49" s="78"/>
      <c r="AU49" s="78"/>
      <c r="AV49" s="78"/>
    </row>
    <row r="50" spans="1:48" ht="14.25" customHeight="1">
      <c r="A50" s="78"/>
      <c r="B50" s="78"/>
      <c r="C50" s="78"/>
      <c r="D50" s="78"/>
      <c r="E50" s="78"/>
      <c r="F50" s="78"/>
      <c r="G50" s="78"/>
      <c r="H50"/>
      <c r="I50"/>
      <c r="J50"/>
      <c r="K50"/>
      <c r="L50"/>
      <c r="M50"/>
      <c r="N50"/>
      <c r="O50"/>
      <c r="P50"/>
      <c r="Q50"/>
      <c r="R50"/>
      <c r="S50"/>
      <c r="T50"/>
      <c r="U50"/>
      <c r="V50"/>
      <c r="W50"/>
      <c r="X50"/>
      <c r="Y50"/>
      <c r="Z50" s="78"/>
      <c r="AA50" s="78"/>
      <c r="AB50" s="78"/>
      <c r="AC50" s="78"/>
      <c r="AD50" s="78"/>
      <c r="AE50" s="78"/>
      <c r="AF50" s="78"/>
      <c r="AG50" s="78"/>
      <c r="AH50" s="78"/>
      <c r="AI50" s="78"/>
      <c r="AJ50" s="78"/>
      <c r="AK50" s="78"/>
      <c r="AL50" s="78"/>
      <c r="AM50" s="78"/>
      <c r="AN50" s="78"/>
      <c r="AO50" s="78"/>
      <c r="AP50" s="78"/>
      <c r="AQ50" s="78"/>
      <c r="AR50" s="78"/>
      <c r="AS50" s="78"/>
      <c r="AT50" s="78"/>
      <c r="AU50" s="78"/>
      <c r="AV50" s="78"/>
    </row>
    <row r="51" spans="1:48" ht="14.25" customHeight="1">
      <c r="A51" s="78"/>
      <c r="B51" s="78"/>
      <c r="C51" s="78"/>
      <c r="D51" s="78"/>
      <c r="E51" s="78"/>
      <c r="F51" s="78"/>
      <c r="G51" s="78"/>
      <c r="H51"/>
      <c r="I51"/>
      <c r="J51"/>
      <c r="K51"/>
      <c r="L51"/>
      <c r="M51"/>
      <c r="N51"/>
      <c r="O51"/>
      <c r="P51"/>
      <c r="Q51"/>
      <c r="R51"/>
      <c r="S51"/>
      <c r="T51"/>
      <c r="U51"/>
      <c r="V51"/>
      <c r="W51"/>
      <c r="X51"/>
      <c r="Y51"/>
      <c r="Z51" s="78"/>
      <c r="AA51" s="78"/>
      <c r="AB51" s="78"/>
      <c r="AC51" s="78"/>
      <c r="AD51" s="78"/>
      <c r="AE51" s="78"/>
      <c r="AF51" s="78"/>
      <c r="AG51" s="78"/>
      <c r="AH51" s="78"/>
      <c r="AI51" s="78"/>
      <c r="AJ51" s="78"/>
      <c r="AK51" s="78"/>
      <c r="AL51" s="78"/>
      <c r="AM51" s="78"/>
      <c r="AN51" s="78"/>
      <c r="AO51" s="78"/>
      <c r="AP51" s="78"/>
      <c r="AQ51" s="78"/>
      <c r="AR51" s="78"/>
      <c r="AS51" s="78"/>
      <c r="AT51" s="78"/>
      <c r="AU51" s="78"/>
      <c r="AV51" s="78"/>
    </row>
    <row r="52" spans="1:48" ht="14.25" customHeight="1">
      <c r="A52" s="78"/>
      <c r="B52" s="78"/>
      <c r="C52" s="78"/>
      <c r="D52" s="78"/>
      <c r="E52" s="78"/>
      <c r="F52" s="78"/>
      <c r="G52" s="78"/>
      <c r="H52"/>
      <c r="I52"/>
      <c r="J52"/>
      <c r="K52"/>
      <c r="L52"/>
      <c r="M52"/>
      <c r="N52"/>
      <c r="O52"/>
      <c r="P52"/>
      <c r="Q52"/>
      <c r="R52"/>
      <c r="S52"/>
      <c r="T52"/>
      <c r="U52"/>
      <c r="V52"/>
      <c r="W52"/>
      <c r="X52"/>
      <c r="Y52"/>
      <c r="Z52" s="78"/>
      <c r="AA52" s="78"/>
      <c r="AB52" s="78"/>
      <c r="AC52" s="78"/>
      <c r="AD52" s="78"/>
      <c r="AE52" s="78"/>
      <c r="AF52" s="78"/>
      <c r="AG52" s="78"/>
      <c r="AH52" s="78"/>
      <c r="AI52" s="78"/>
      <c r="AJ52" s="78"/>
      <c r="AK52" s="78"/>
      <c r="AL52" s="78"/>
      <c r="AM52" s="78"/>
      <c r="AN52" s="78"/>
      <c r="AO52" s="78"/>
      <c r="AP52" s="78"/>
      <c r="AQ52" s="78"/>
      <c r="AR52" s="78"/>
      <c r="AS52" s="78"/>
      <c r="AT52" s="78"/>
      <c r="AU52" s="78"/>
      <c r="AV52" s="78"/>
    </row>
    <row r="53" spans="1:48" ht="14.25" customHeight="1">
      <c r="A53" s="78"/>
      <c r="B53" s="78"/>
      <c r="C53" s="78"/>
      <c r="D53" s="78"/>
      <c r="E53" s="78"/>
      <c r="F53" s="78"/>
      <c r="G53" s="78"/>
      <c r="H53"/>
      <c r="I53"/>
      <c r="J53"/>
      <c r="K53"/>
      <c r="L53"/>
      <c r="M53"/>
      <c r="N53"/>
      <c r="O53"/>
      <c r="P53"/>
      <c r="Q53"/>
      <c r="R53"/>
      <c r="S53"/>
      <c r="T53"/>
      <c r="U53"/>
      <c r="V53"/>
      <c r="W53"/>
      <c r="X53"/>
      <c r="Y53"/>
      <c r="Z53" s="78"/>
      <c r="AA53" s="78"/>
      <c r="AB53" s="78"/>
      <c r="AC53" s="78"/>
      <c r="AD53" s="78"/>
      <c r="AE53" s="78"/>
      <c r="AF53" s="78"/>
      <c r="AG53" s="78"/>
      <c r="AH53" s="78"/>
      <c r="AI53" s="78"/>
      <c r="AJ53" s="78"/>
      <c r="AK53" s="78"/>
      <c r="AL53" s="78"/>
      <c r="AM53" s="78"/>
      <c r="AN53" s="78"/>
      <c r="AO53" s="78"/>
      <c r="AP53" s="78"/>
      <c r="AQ53" s="78"/>
      <c r="AR53" s="78"/>
      <c r="AS53" s="78"/>
      <c r="AT53" s="78"/>
      <c r="AU53" s="78"/>
      <c r="AV53" s="78"/>
    </row>
    <row r="54" spans="1:48" ht="14.25" customHeight="1">
      <c r="A54" s="78"/>
      <c r="B54" s="78"/>
      <c r="C54" s="78"/>
      <c r="D54" s="78"/>
      <c r="E54" s="78"/>
      <c r="F54" s="78"/>
      <c r="G54" s="78"/>
      <c r="H54"/>
      <c r="I54"/>
      <c r="J54"/>
      <c r="K54"/>
      <c r="L54"/>
      <c r="M54"/>
      <c r="N54"/>
      <c r="O54"/>
      <c r="P54"/>
      <c r="Q54"/>
      <c r="R54"/>
      <c r="S54"/>
      <c r="T54"/>
      <c r="U54"/>
      <c r="V54"/>
      <c r="W54"/>
      <c r="X54"/>
      <c r="Y54"/>
      <c r="Z54" s="78"/>
      <c r="AA54" s="78"/>
      <c r="AB54" s="78"/>
      <c r="AC54" s="78"/>
      <c r="AD54" s="78"/>
      <c r="AE54" s="78"/>
      <c r="AF54" s="78"/>
      <c r="AG54" s="78"/>
      <c r="AH54" s="78"/>
      <c r="AI54" s="78"/>
      <c r="AJ54" s="78"/>
      <c r="AK54" s="78"/>
      <c r="AL54" s="78"/>
      <c r="AM54" s="78"/>
      <c r="AN54" s="78"/>
      <c r="AO54" s="78"/>
      <c r="AP54" s="78"/>
      <c r="AQ54" s="78"/>
      <c r="AR54" s="78"/>
      <c r="AS54" s="78"/>
      <c r="AT54" s="78"/>
      <c r="AU54" s="78"/>
      <c r="AV54" s="78"/>
    </row>
    <row r="55" spans="1:48" ht="14.2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row>
    <row r="56" spans="1:48" ht="14.25" customHeight="1">
      <c r="A56" s="78"/>
      <c r="B56" s="78"/>
      <c r="C56" s="78"/>
      <c r="D56" s="78"/>
      <c r="E56"/>
      <c r="F56"/>
      <c r="G56"/>
      <c r="H56"/>
      <c r="I56"/>
      <c r="J56"/>
      <c r="K56"/>
      <c r="L56"/>
      <c r="M56"/>
      <c r="N56"/>
      <c r="O56"/>
      <c r="P56"/>
      <c r="Q56"/>
      <c r="R56"/>
      <c r="S56"/>
      <c r="T56"/>
      <c r="U56"/>
      <c r="V56"/>
      <c r="W56"/>
      <c r="X56"/>
      <c r="Y56"/>
      <c r="Z56"/>
      <c r="AA56"/>
      <c r="AB56"/>
      <c r="AC56"/>
      <c r="AD56"/>
      <c r="AE56" s="78"/>
      <c r="AF56" s="78"/>
      <c r="AG56" s="78"/>
      <c r="AH56" s="78"/>
      <c r="AI56" s="78"/>
      <c r="AJ56" s="78"/>
      <c r="AK56" s="78"/>
      <c r="AL56" s="78"/>
      <c r="AM56" s="78"/>
      <c r="AN56" s="78"/>
      <c r="AO56" s="78"/>
      <c r="AP56" s="78"/>
      <c r="AQ56" s="78"/>
      <c r="AR56" s="78"/>
      <c r="AS56" s="78"/>
      <c r="AT56" s="78"/>
      <c r="AU56" s="78"/>
      <c r="AV56" s="78"/>
    </row>
    <row r="57" spans="1:48" ht="14.25" customHeight="1">
      <c r="A57" s="78"/>
      <c r="B57" s="78"/>
      <c r="C57" s="78"/>
      <c r="D57" s="78"/>
      <c r="E57"/>
      <c r="F57"/>
      <c r="G57"/>
      <c r="H57"/>
      <c r="I57"/>
      <c r="J57"/>
      <c r="K57"/>
      <c r="L57"/>
      <c r="M57"/>
      <c r="N57"/>
      <c r="O57"/>
      <c r="P57"/>
      <c r="Q57"/>
      <c r="R57"/>
      <c r="S57"/>
      <c r="T57"/>
      <c r="U57"/>
      <c r="V57"/>
      <c r="W57"/>
      <c r="X57"/>
      <c r="Y57"/>
      <c r="Z57"/>
      <c r="AA57"/>
      <c r="AB57"/>
      <c r="AC57"/>
      <c r="AD57"/>
      <c r="AE57" s="78"/>
      <c r="AF57" s="78"/>
      <c r="AG57" s="78"/>
      <c r="AH57" s="78"/>
      <c r="AI57" s="78"/>
      <c r="AJ57" s="78"/>
      <c r="AK57" s="78"/>
      <c r="AL57" s="78"/>
      <c r="AM57" s="78"/>
      <c r="AN57" s="78"/>
      <c r="AO57" s="78"/>
      <c r="AP57" s="78"/>
      <c r="AQ57" s="78"/>
      <c r="AR57" s="78"/>
      <c r="AS57" s="78"/>
      <c r="AT57" s="78"/>
      <c r="AU57" s="78"/>
      <c r="AV57" s="78"/>
    </row>
    <row r="58" spans="1:48" ht="14.25" customHeight="1">
      <c r="A58" s="78"/>
      <c r="B58" s="78"/>
      <c r="C58" s="78"/>
      <c r="D58" s="78"/>
      <c r="E58"/>
      <c r="F58"/>
      <c r="G58"/>
      <c r="H58"/>
      <c r="I58"/>
      <c r="J58"/>
      <c r="K58"/>
      <c r="L58"/>
      <c r="M58"/>
      <c r="N58"/>
      <c r="O58"/>
      <c r="P58"/>
      <c r="Q58"/>
      <c r="R58"/>
      <c r="S58"/>
      <c r="T58"/>
      <c r="U58"/>
      <c r="V58"/>
      <c r="W58"/>
      <c r="X58"/>
      <c r="Y58"/>
      <c r="Z58"/>
      <c r="AA58"/>
      <c r="AB58"/>
      <c r="AC58"/>
      <c r="AD58"/>
      <c r="AE58" s="78"/>
      <c r="AF58" s="78"/>
      <c r="AG58" s="78"/>
      <c r="AH58" s="78"/>
      <c r="AI58" s="78"/>
      <c r="AJ58" s="78"/>
      <c r="AK58" s="78"/>
      <c r="AL58" s="78"/>
      <c r="AM58" s="78"/>
      <c r="AN58" s="78"/>
      <c r="AO58" s="78"/>
      <c r="AP58" s="78"/>
      <c r="AQ58" s="78"/>
      <c r="AR58" s="78"/>
      <c r="AS58" s="78"/>
      <c r="AT58" s="78"/>
      <c r="AU58" s="78"/>
      <c r="AV58" s="78"/>
    </row>
    <row r="59" spans="1:48" ht="14.25" customHeight="1">
      <c r="A59" s="78"/>
      <c r="B59" s="78"/>
      <c r="C59" s="78"/>
      <c r="D59" s="78"/>
      <c r="E59"/>
      <c r="F59"/>
      <c r="G59"/>
      <c r="H59"/>
      <c r="I59"/>
      <c r="J59"/>
      <c r="K59"/>
      <c r="L59"/>
      <c r="M59"/>
      <c r="N59"/>
      <c r="O59"/>
      <c r="P59"/>
      <c r="Q59"/>
      <c r="R59"/>
      <c r="S59"/>
      <c r="T59"/>
      <c r="U59"/>
      <c r="V59"/>
      <c r="W59"/>
      <c r="X59"/>
      <c r="Y59"/>
      <c r="Z59"/>
      <c r="AA59"/>
      <c r="AB59"/>
      <c r="AC59"/>
      <c r="AD59"/>
      <c r="AE59" s="78"/>
      <c r="AF59" s="78"/>
      <c r="AG59" s="78"/>
      <c r="AH59" s="78"/>
      <c r="AI59" s="78"/>
      <c r="AJ59" s="78"/>
      <c r="AK59" s="78"/>
      <c r="AL59" s="78"/>
      <c r="AM59" s="78"/>
      <c r="AN59" s="78"/>
      <c r="AO59" s="78"/>
      <c r="AP59" s="78"/>
      <c r="AQ59" s="78"/>
      <c r="AR59" s="78"/>
      <c r="AS59" s="78"/>
      <c r="AT59" s="78"/>
      <c r="AU59" s="78"/>
      <c r="AV59" s="78"/>
    </row>
    <row r="60" spans="1:48" ht="14.25" customHeight="1">
      <c r="A60" s="78"/>
      <c r="B60" s="78"/>
      <c r="C60" s="78"/>
      <c r="D60" s="78"/>
      <c r="E60"/>
      <c r="F60"/>
      <c r="G60"/>
      <c r="H60"/>
      <c r="I60"/>
      <c r="J60"/>
      <c r="K60"/>
      <c r="L60"/>
      <c r="M60"/>
      <c r="N60"/>
      <c r="O60"/>
      <c r="P60"/>
      <c r="Q60"/>
      <c r="R60"/>
      <c r="S60"/>
      <c r="T60"/>
      <c r="U60"/>
      <c r="V60"/>
      <c r="W60"/>
      <c r="X60"/>
      <c r="Y60"/>
      <c r="Z60"/>
      <c r="AA60"/>
      <c r="AB60"/>
      <c r="AC60"/>
      <c r="AD60"/>
      <c r="AE60" s="78"/>
      <c r="AF60" s="78"/>
      <c r="AG60" s="78"/>
      <c r="AH60" s="78"/>
      <c r="AI60" s="78"/>
      <c r="AJ60" s="78"/>
      <c r="AK60" s="78"/>
      <c r="AL60" s="78"/>
      <c r="AM60" s="78"/>
      <c r="AN60" s="78"/>
      <c r="AO60" s="78"/>
      <c r="AP60" s="78"/>
      <c r="AQ60" s="78"/>
      <c r="AR60" s="78"/>
      <c r="AS60" s="78"/>
      <c r="AT60" s="78"/>
      <c r="AU60" s="78"/>
      <c r="AV60" s="78"/>
    </row>
    <row r="61" spans="1:48" ht="14.25" customHeight="1">
      <c r="A61" s="78"/>
      <c r="B61" s="78"/>
      <c r="C61" s="78"/>
      <c r="D61" s="78"/>
      <c r="E61"/>
      <c r="F61"/>
      <c r="G61"/>
      <c r="H61"/>
      <c r="I61"/>
      <c r="J61"/>
      <c r="K61"/>
      <c r="L61"/>
      <c r="M61"/>
      <c r="N61"/>
      <c r="O61"/>
      <c r="P61"/>
      <c r="Q61"/>
      <c r="R61"/>
      <c r="S61"/>
      <c r="T61"/>
      <c r="U61"/>
      <c r="V61"/>
      <c r="W61"/>
      <c r="X61"/>
      <c r="Y61"/>
      <c r="Z61"/>
      <c r="AA61"/>
      <c r="AB61"/>
      <c r="AC61"/>
      <c r="AD61"/>
      <c r="AE61" s="78"/>
      <c r="AF61" s="78"/>
      <c r="AG61" s="78"/>
      <c r="AH61" s="78"/>
      <c r="AI61" s="78"/>
      <c r="AJ61" s="78"/>
      <c r="AK61" s="78"/>
      <c r="AL61" s="78"/>
      <c r="AM61" s="78"/>
      <c r="AN61" s="78"/>
      <c r="AO61" s="78"/>
      <c r="AP61" s="78"/>
      <c r="AQ61" s="78"/>
      <c r="AR61" s="78"/>
      <c r="AS61" s="78"/>
      <c r="AT61" s="78"/>
      <c r="AU61" s="78"/>
      <c r="AV61" s="78"/>
    </row>
    <row r="62" spans="1:48" ht="14.25" customHeight="1">
      <c r="A62" s="78"/>
      <c r="B62" s="78"/>
      <c r="C62" s="78"/>
      <c r="D62" s="78"/>
      <c r="E62"/>
      <c r="F62"/>
      <c r="G62"/>
      <c r="H62"/>
      <c r="I62"/>
      <c r="J62"/>
      <c r="K62"/>
      <c r="L62"/>
      <c r="M62"/>
      <c r="N62"/>
      <c r="O62"/>
      <c r="P62" s="1"/>
      <c r="Q62" s="132"/>
      <c r="R62" s="1"/>
      <c r="S62" s="1"/>
      <c r="T62" s="1"/>
      <c r="U62" s="132"/>
      <c r="V62" s="1"/>
      <c r="W62" s="1"/>
      <c r="X62" s="1"/>
      <c r="Y62" s="1"/>
      <c r="Z62" s="1"/>
      <c r="AA62" s="1"/>
      <c r="AB62" s="1"/>
      <c r="AC62" s="1"/>
      <c r="AD62" s="1"/>
      <c r="AE62" s="78"/>
      <c r="AF62" s="78"/>
      <c r="AG62" s="78"/>
      <c r="AH62" s="78"/>
      <c r="AI62" s="78"/>
      <c r="AJ62" s="78"/>
      <c r="AK62" s="78"/>
      <c r="AL62" s="78"/>
      <c r="AM62" s="78"/>
      <c r="AN62" s="78"/>
      <c r="AO62" s="78"/>
      <c r="AP62" s="78"/>
      <c r="AQ62" s="78"/>
      <c r="AR62" s="78"/>
      <c r="AS62" s="78"/>
      <c r="AT62" s="78"/>
      <c r="AU62" s="78"/>
      <c r="AV62" s="78"/>
    </row>
    <row r="63" spans="1:48" ht="14.25" customHeight="1">
      <c r="A63" s="78"/>
      <c r="B63" s="78"/>
      <c r="C63" s="78"/>
      <c r="D63" s="78"/>
      <c r="E63"/>
      <c r="F63"/>
      <c r="G63"/>
      <c r="H63"/>
      <c r="I63"/>
      <c r="J63"/>
      <c r="K63"/>
      <c r="L63"/>
      <c r="M63"/>
      <c r="N63"/>
      <c r="O63"/>
      <c r="P63" s="1"/>
      <c r="Q63" s="1"/>
      <c r="R63" s="1"/>
      <c r="S63" s="1"/>
      <c r="T63" s="1"/>
      <c r="U63" s="1"/>
      <c r="V63" s="1"/>
      <c r="W63" s="1"/>
      <c r="X63" s="1"/>
      <c r="Y63" s="1"/>
      <c r="Z63" s="1"/>
      <c r="AA63" s="1"/>
      <c r="AB63" s="1"/>
      <c r="AC63" s="1"/>
      <c r="AD63" s="1"/>
      <c r="AE63" s="78"/>
      <c r="AF63" s="78"/>
      <c r="AG63" s="78"/>
      <c r="AH63" s="78"/>
      <c r="AI63" s="78"/>
      <c r="AJ63" s="78"/>
      <c r="AK63" s="78"/>
      <c r="AL63" s="78"/>
      <c r="AM63" s="78"/>
      <c r="AN63" s="78"/>
      <c r="AO63" s="78"/>
      <c r="AP63" s="78"/>
      <c r="AQ63" s="78"/>
      <c r="AR63" s="78"/>
      <c r="AS63" s="78"/>
      <c r="AT63" s="78"/>
      <c r="AU63" s="78"/>
      <c r="AV63" s="78"/>
    </row>
    <row r="64" spans="1:48" ht="14.25" customHeight="1">
      <c r="A64" s="78"/>
      <c r="B64" s="78"/>
      <c r="C64" s="78"/>
      <c r="D64" s="78"/>
      <c r="E64"/>
      <c r="F64"/>
      <c r="G64"/>
      <c r="H64"/>
      <c r="I64"/>
      <c r="J64"/>
      <c r="K64"/>
      <c r="L64"/>
      <c r="M64"/>
      <c r="N64"/>
      <c r="O64"/>
      <c r="P64" s="1"/>
      <c r="Q64" s="1"/>
      <c r="R64" s="1"/>
      <c r="S64" s="1"/>
      <c r="T64" s="1"/>
      <c r="U64" s="1"/>
      <c r="V64" s="1"/>
      <c r="W64" s="1"/>
      <c r="X64" s="1"/>
      <c r="Y64" s="1"/>
      <c r="Z64" s="1"/>
      <c r="AA64" s="1"/>
      <c r="AB64" s="1"/>
      <c r="AC64" s="1"/>
      <c r="AD64" s="1"/>
      <c r="AE64" s="78"/>
      <c r="AF64" s="78"/>
      <c r="AG64" s="78"/>
      <c r="AH64" s="78"/>
      <c r="AI64" s="78"/>
      <c r="AJ64" s="78"/>
      <c r="AK64" s="78"/>
      <c r="AL64" s="78"/>
      <c r="AM64" s="78"/>
      <c r="AN64" s="78"/>
      <c r="AO64" s="78"/>
      <c r="AP64" s="78"/>
      <c r="AQ64" s="78"/>
      <c r="AR64" s="78"/>
      <c r="AS64" s="78"/>
      <c r="AT64" s="78"/>
      <c r="AU64" s="78"/>
      <c r="AV64" s="78"/>
    </row>
    <row r="65" spans="1:48" ht="14.25" customHeight="1">
      <c r="A65" s="78"/>
      <c r="B65" s="78"/>
      <c r="C65" s="78"/>
      <c r="D65" s="78"/>
      <c r="E65"/>
      <c r="F65"/>
      <c r="G65"/>
      <c r="H65"/>
      <c r="I65"/>
      <c r="J65"/>
      <c r="K65"/>
      <c r="L65"/>
      <c r="M65"/>
      <c r="N65"/>
      <c r="O65"/>
      <c r="P65" s="1"/>
      <c r="Q65" s="1"/>
      <c r="R65" s="1"/>
      <c r="S65" s="1"/>
      <c r="T65" s="1"/>
      <c r="U65" s="1"/>
      <c r="V65" s="1"/>
      <c r="W65" s="1"/>
      <c r="X65" s="1"/>
      <c r="Y65" s="1"/>
      <c r="Z65" s="1"/>
      <c r="AA65" s="1"/>
      <c r="AB65" s="1"/>
      <c r="AC65" s="1"/>
      <c r="AD65" s="1"/>
      <c r="AE65" s="78"/>
      <c r="AF65" s="78"/>
      <c r="AG65" s="78"/>
      <c r="AH65" s="78"/>
      <c r="AI65" s="78"/>
      <c r="AJ65" s="78"/>
      <c r="AK65" s="78"/>
      <c r="AL65" s="78"/>
      <c r="AM65" s="78"/>
      <c r="AN65" s="78"/>
      <c r="AO65" s="78"/>
      <c r="AP65" s="78"/>
      <c r="AQ65" s="78"/>
      <c r="AR65" s="78"/>
      <c r="AS65" s="78"/>
      <c r="AT65" s="78"/>
      <c r="AU65" s="78"/>
      <c r="AV65" s="78"/>
    </row>
    <row r="66" spans="1:48" ht="14.25" customHeight="1">
      <c r="A66" s="78"/>
      <c r="B66" s="78"/>
      <c r="C66" s="78"/>
      <c r="D66" s="78"/>
      <c r="E66"/>
      <c r="F66"/>
      <c r="G66"/>
      <c r="H66"/>
      <c r="I66"/>
      <c r="J66"/>
      <c r="K66"/>
      <c r="L66"/>
      <c r="M66"/>
      <c r="N66"/>
      <c r="O66"/>
      <c r="P66" s="1"/>
      <c r="Q66" s="1"/>
      <c r="R66" s="1"/>
      <c r="S66" s="1"/>
      <c r="T66" s="1"/>
      <c r="U66" s="1"/>
      <c r="V66" s="1"/>
      <c r="W66" s="1"/>
      <c r="X66" s="1"/>
      <c r="Y66" s="1"/>
      <c r="Z66" s="1"/>
      <c r="AA66" s="1"/>
      <c r="AB66" s="1"/>
      <c r="AC66" s="1"/>
      <c r="AD66" s="1"/>
      <c r="AE66" s="78"/>
      <c r="AF66" s="78"/>
      <c r="AG66" s="78"/>
      <c r="AH66" s="78"/>
      <c r="AI66" s="78"/>
      <c r="AJ66" s="78"/>
      <c r="AK66" s="78"/>
      <c r="AL66" s="78"/>
      <c r="AM66" s="78"/>
      <c r="AN66" s="78"/>
      <c r="AO66" s="78"/>
      <c r="AP66" s="78"/>
      <c r="AQ66" s="78"/>
      <c r="AR66" s="78"/>
      <c r="AS66" s="78"/>
      <c r="AT66" s="78"/>
      <c r="AU66" s="78"/>
      <c r="AV66" s="78"/>
    </row>
    <row r="67" spans="1:48" ht="14.25" customHeight="1">
      <c r="A67" s="78"/>
      <c r="B67" s="78"/>
      <c r="C67" s="78"/>
      <c r="D67" s="78"/>
      <c r="E67"/>
      <c r="F67"/>
      <c r="G67"/>
      <c r="H67"/>
      <c r="I67"/>
      <c r="J67"/>
      <c r="K67"/>
      <c r="L67"/>
      <c r="M67"/>
      <c r="N67"/>
      <c r="O67"/>
      <c r="P67" s="1"/>
      <c r="Q67" s="1"/>
      <c r="R67" s="1"/>
      <c r="S67" s="1"/>
      <c r="T67" s="1"/>
      <c r="U67" s="1"/>
      <c r="V67" s="1"/>
      <c r="W67" s="1"/>
      <c r="X67" s="1"/>
      <c r="Y67" s="1"/>
      <c r="Z67" s="1"/>
      <c r="AA67" s="1"/>
      <c r="AB67" s="1"/>
      <c r="AC67" s="1"/>
      <c r="AD67" s="1"/>
      <c r="AE67" s="78"/>
      <c r="AF67" s="78"/>
      <c r="AG67" s="78"/>
      <c r="AH67" s="78"/>
      <c r="AI67" s="78"/>
      <c r="AJ67" s="78"/>
      <c r="AK67" s="78"/>
      <c r="AL67" s="78"/>
      <c r="AM67" s="78"/>
      <c r="AN67" s="78"/>
      <c r="AO67" s="78"/>
      <c r="AP67" s="78"/>
      <c r="AQ67" s="78"/>
      <c r="AR67" s="78"/>
      <c r="AS67" s="78"/>
      <c r="AT67" s="78"/>
      <c r="AU67" s="78"/>
      <c r="AV67" s="78"/>
    </row>
    <row r="68" spans="1:48" ht="14.25" customHeight="1">
      <c r="A68" s="78"/>
      <c r="B68" s="78"/>
      <c r="C68" s="78"/>
      <c r="D68" s="78"/>
      <c r="E68"/>
      <c r="F68"/>
      <c r="G68"/>
      <c r="H68"/>
      <c r="I68"/>
      <c r="J68"/>
      <c r="K68"/>
      <c r="L68"/>
      <c r="M68"/>
      <c r="N68"/>
      <c r="O68"/>
      <c r="P68" s="1"/>
      <c r="Q68" s="1"/>
      <c r="R68" s="1"/>
      <c r="S68" s="1"/>
      <c r="T68" s="1"/>
      <c r="U68" s="1"/>
      <c r="V68" s="1"/>
      <c r="W68" s="1"/>
      <c r="X68" s="1"/>
      <c r="Y68" s="1"/>
      <c r="Z68" s="1"/>
      <c r="AA68" s="1"/>
      <c r="AB68" s="1"/>
      <c r="AC68" s="1"/>
      <c r="AD68" s="1"/>
      <c r="AE68" s="78"/>
      <c r="AF68" s="78"/>
      <c r="AG68" s="78"/>
      <c r="AH68" s="78"/>
      <c r="AI68" s="78"/>
      <c r="AJ68" s="78"/>
      <c r="AK68" s="78"/>
      <c r="AL68" s="78"/>
      <c r="AM68" s="78"/>
      <c r="AN68" s="78"/>
      <c r="AO68" s="78"/>
      <c r="AP68" s="78"/>
      <c r="AQ68" s="78"/>
      <c r="AR68" s="78"/>
      <c r="AS68" s="78"/>
      <c r="AT68" s="78"/>
      <c r="AU68" s="78"/>
      <c r="AV68" s="78"/>
    </row>
    <row r="69" spans="1:48" ht="14.25" customHeight="1">
      <c r="A69" s="78"/>
      <c r="B69" s="78"/>
      <c r="C69" s="78"/>
      <c r="D69" s="78"/>
      <c r="E69"/>
      <c r="F69"/>
      <c r="G69"/>
      <c r="H69"/>
      <c r="I69"/>
      <c r="J69"/>
      <c r="K69"/>
      <c r="L69"/>
      <c r="M69"/>
      <c r="N69"/>
      <c r="O69"/>
      <c r="P69" s="1"/>
      <c r="Q69" s="1"/>
      <c r="R69" s="1"/>
      <c r="S69" s="1"/>
      <c r="T69" s="1"/>
      <c r="U69" s="1"/>
      <c r="V69" s="1"/>
      <c r="W69" s="1"/>
      <c r="X69" s="1"/>
      <c r="Y69" s="1"/>
      <c r="Z69" s="1"/>
      <c r="AA69" s="1"/>
      <c r="AB69" s="1"/>
      <c r="AC69" s="1"/>
      <c r="AD69" s="1"/>
      <c r="AE69" s="78"/>
      <c r="AF69" s="78"/>
      <c r="AG69" s="78"/>
      <c r="AH69" s="78"/>
      <c r="AI69" s="78"/>
      <c r="AJ69" s="78"/>
      <c r="AK69" s="78"/>
      <c r="AL69" s="78"/>
      <c r="AM69" s="78"/>
      <c r="AN69" s="78"/>
      <c r="AO69" s="78"/>
      <c r="AP69" s="78"/>
      <c r="AQ69" s="78"/>
      <c r="AR69" s="78"/>
      <c r="AS69" s="78"/>
      <c r="AT69" s="78"/>
      <c r="AU69" s="78"/>
      <c r="AV69" s="78"/>
    </row>
    <row r="70" spans="1:48" ht="14.25" customHeight="1">
      <c r="A70" s="78"/>
      <c r="B70" s="78"/>
      <c r="C70" s="78"/>
      <c r="D70" s="78"/>
      <c r="E70"/>
      <c r="F70"/>
      <c r="G70"/>
      <c r="H70"/>
      <c r="I70"/>
      <c r="J70"/>
      <c r="K70"/>
      <c r="L70"/>
      <c r="M70"/>
      <c r="N70"/>
      <c r="O70"/>
      <c r="P70" s="1"/>
      <c r="Q70" s="1"/>
      <c r="R70" s="1"/>
      <c r="S70" s="1"/>
      <c r="T70" s="1"/>
      <c r="U70" s="1"/>
      <c r="V70" s="1"/>
      <c r="W70" s="1"/>
      <c r="X70" s="1"/>
      <c r="Y70" s="1"/>
      <c r="Z70" s="1"/>
      <c r="AA70" s="1"/>
      <c r="AB70" s="1"/>
      <c r="AC70" s="1"/>
      <c r="AD70" s="1"/>
      <c r="AE70" s="78"/>
      <c r="AF70" s="78"/>
      <c r="AG70" s="78"/>
      <c r="AH70" s="78"/>
      <c r="AI70" s="78"/>
      <c r="AJ70" s="78"/>
      <c r="AK70" s="78"/>
      <c r="AL70" s="78"/>
      <c r="AM70" s="78"/>
      <c r="AN70" s="78"/>
      <c r="AO70" s="78"/>
      <c r="AP70" s="78"/>
      <c r="AQ70" s="78"/>
      <c r="AR70" s="78"/>
      <c r="AS70" s="78"/>
      <c r="AT70" s="78"/>
      <c r="AU70" s="78"/>
      <c r="AV70" s="78"/>
    </row>
    <row r="71" spans="1:48" ht="14.25" customHeight="1">
      <c r="A71" s="78"/>
      <c r="B71" s="78"/>
      <c r="C71" s="78"/>
      <c r="D71" s="78"/>
      <c r="E71"/>
      <c r="F71"/>
      <c r="G71"/>
      <c r="H71"/>
      <c r="I71"/>
      <c r="J71"/>
      <c r="K71"/>
      <c r="L71"/>
      <c r="M71"/>
      <c r="N71"/>
      <c r="O71"/>
      <c r="P71" s="1"/>
      <c r="Q71" s="1"/>
      <c r="R71" s="1"/>
      <c r="S71" s="1"/>
      <c r="T71" s="1"/>
      <c r="U71" s="1"/>
      <c r="V71" s="1"/>
      <c r="W71" s="1"/>
      <c r="X71" s="1"/>
      <c r="Y71" s="1"/>
      <c r="Z71" s="1"/>
      <c r="AA71" s="1"/>
      <c r="AB71" s="1"/>
      <c r="AC71" s="1"/>
      <c r="AD71" s="1"/>
      <c r="AE71" s="78"/>
      <c r="AF71" s="78"/>
      <c r="AG71" s="78"/>
      <c r="AH71" s="78"/>
      <c r="AI71" s="78"/>
      <c r="AJ71" s="78"/>
      <c r="AK71" s="78"/>
      <c r="AL71" s="78"/>
      <c r="AM71" s="78"/>
      <c r="AN71" s="78"/>
      <c r="AO71" s="78"/>
      <c r="AP71" s="78"/>
      <c r="AQ71" s="78"/>
      <c r="AR71" s="78"/>
      <c r="AS71" s="78"/>
      <c r="AT71" s="78"/>
      <c r="AU71" s="78"/>
      <c r="AV71" s="78"/>
    </row>
    <row r="72" spans="1:48" ht="14.25" customHeight="1">
      <c r="A72" s="78"/>
      <c r="B72" s="78"/>
      <c r="C72" s="78"/>
      <c r="D72" s="78"/>
      <c r="E72"/>
      <c r="F72"/>
      <c r="G72"/>
      <c r="H72"/>
      <c r="I72"/>
      <c r="J72"/>
      <c r="K72"/>
      <c r="L72"/>
      <c r="M72"/>
      <c r="N72"/>
      <c r="O72"/>
      <c r="P72" s="1"/>
      <c r="Q72" s="1"/>
      <c r="R72" s="1"/>
      <c r="S72" s="1"/>
      <c r="T72" s="1"/>
      <c r="U72" s="1"/>
      <c r="V72" s="1"/>
      <c r="W72" s="1"/>
      <c r="X72" s="1"/>
      <c r="Y72" s="1"/>
      <c r="Z72" s="1"/>
      <c r="AA72" s="1"/>
      <c r="AB72" s="1"/>
      <c r="AC72" s="1"/>
      <c r="AD72" s="1"/>
      <c r="AE72" s="78"/>
      <c r="AF72" s="78"/>
      <c r="AG72" s="78"/>
      <c r="AH72" s="78"/>
      <c r="AI72" s="78"/>
      <c r="AJ72" s="78"/>
      <c r="AK72" s="78"/>
      <c r="AL72" s="78"/>
      <c r="AM72" s="78"/>
      <c r="AN72" s="78"/>
      <c r="AO72" s="78"/>
      <c r="AP72" s="78"/>
      <c r="AQ72" s="78"/>
      <c r="AR72" s="78"/>
      <c r="AS72" s="78"/>
      <c r="AT72" s="78"/>
      <c r="AU72" s="78"/>
      <c r="AV72" s="78"/>
    </row>
    <row r="73" spans="1:48" ht="14.25" customHeight="1">
      <c r="A73" s="78"/>
      <c r="B73" s="78"/>
      <c r="C73" s="78"/>
      <c r="D73" s="78"/>
      <c r="E73"/>
      <c r="F73"/>
      <c r="G73"/>
      <c r="H73"/>
      <c r="I73"/>
      <c r="J73"/>
      <c r="K73"/>
      <c r="L73"/>
      <c r="M73"/>
      <c r="N73"/>
      <c r="O73"/>
      <c r="P73" s="1"/>
      <c r="Q73" s="1"/>
      <c r="R73" s="1"/>
      <c r="S73" s="1"/>
      <c r="T73" s="1"/>
      <c r="U73" s="1"/>
      <c r="V73" s="1"/>
      <c r="W73" s="1"/>
      <c r="X73" s="1"/>
      <c r="Y73" s="1"/>
      <c r="Z73" s="1"/>
      <c r="AA73" s="1"/>
      <c r="AB73" s="1"/>
      <c r="AC73" s="1"/>
      <c r="AD73" s="1"/>
      <c r="AE73" s="78"/>
      <c r="AF73" s="78"/>
      <c r="AG73" s="78"/>
      <c r="AH73" s="78"/>
      <c r="AI73" s="78"/>
      <c r="AJ73" s="78"/>
      <c r="AK73" s="78"/>
      <c r="AL73" s="78"/>
      <c r="AM73" s="78"/>
      <c r="AN73" s="78"/>
      <c r="AO73" s="78"/>
      <c r="AP73" s="78"/>
      <c r="AQ73" s="78"/>
      <c r="AR73" s="78"/>
      <c r="AS73" s="78"/>
      <c r="AT73" s="78"/>
      <c r="AU73" s="78"/>
      <c r="AV73" s="78"/>
    </row>
    <row r="74" spans="1:48" ht="14.25" customHeight="1">
      <c r="A74" s="78"/>
      <c r="B74" s="78"/>
      <c r="C74" s="78"/>
      <c r="D74" s="78"/>
      <c r="E74"/>
      <c r="F74"/>
      <c r="G74"/>
      <c r="H74" s="1"/>
      <c r="I74" s="1"/>
      <c r="J74" s="1"/>
      <c r="K74" s="1"/>
      <c r="L74" s="1"/>
      <c r="M74" s="1"/>
      <c r="N74" s="1"/>
      <c r="O74" s="1"/>
      <c r="P74" s="1"/>
      <c r="Q74" s="1"/>
      <c r="R74" s="1"/>
      <c r="S74" s="1"/>
      <c r="T74" s="1"/>
      <c r="U74" s="1"/>
      <c r="V74" s="1"/>
      <c r="W74" s="1"/>
      <c r="X74" s="1"/>
      <c r="Y74" s="1"/>
      <c r="Z74" s="1"/>
      <c r="AA74" s="1"/>
      <c r="AB74" s="1"/>
      <c r="AC74" s="1"/>
      <c r="AD74" s="1"/>
      <c r="AE74" s="78"/>
      <c r="AF74" s="78"/>
      <c r="AG74" s="78"/>
      <c r="AH74" s="78"/>
      <c r="AI74" s="78"/>
      <c r="AJ74" s="78"/>
      <c r="AK74" s="78"/>
      <c r="AL74" s="78"/>
      <c r="AM74" s="78"/>
      <c r="AN74" s="78"/>
      <c r="AO74" s="78"/>
      <c r="AP74" s="78"/>
      <c r="AQ74" s="78"/>
      <c r="AR74" s="78"/>
      <c r="AS74" s="78"/>
      <c r="AT74" s="78"/>
      <c r="AU74" s="78"/>
      <c r="AV74" s="78"/>
    </row>
    <row r="75" spans="1:48" ht="14.25" customHeight="1">
      <c r="A75" s="78"/>
      <c r="B75" s="78"/>
      <c r="C75" s="78"/>
      <c r="D75" s="78"/>
      <c r="E75"/>
      <c r="F75"/>
      <c r="G75"/>
      <c r="H75" s="1"/>
      <c r="I75" s="1"/>
      <c r="J75" s="1"/>
      <c r="K75" s="1"/>
      <c r="L75" s="1"/>
      <c r="M75" s="1"/>
      <c r="N75" s="1"/>
      <c r="O75" s="1"/>
      <c r="P75" s="1"/>
      <c r="Q75" s="1"/>
      <c r="R75" s="1"/>
      <c r="S75" s="1"/>
      <c r="T75" s="1"/>
      <c r="U75" s="1"/>
      <c r="V75" s="1"/>
      <c r="W75" s="1"/>
      <c r="X75" s="1"/>
      <c r="Y75" s="1"/>
      <c r="Z75" s="1"/>
      <c r="AA75" s="1"/>
      <c r="AB75" s="1"/>
      <c r="AC75" s="1"/>
      <c r="AD75" s="1"/>
      <c r="AE75" s="78"/>
      <c r="AF75" s="78"/>
      <c r="AG75" s="78"/>
      <c r="AH75" s="78"/>
      <c r="AI75" s="78"/>
      <c r="AJ75" s="78"/>
      <c r="AK75" s="78"/>
      <c r="AL75" s="78"/>
      <c r="AM75" s="78"/>
      <c r="AN75" s="78"/>
      <c r="AO75" s="78"/>
      <c r="AP75" s="78"/>
      <c r="AQ75" s="78"/>
      <c r="AR75" s="78"/>
      <c r="AS75" s="78"/>
      <c r="AT75" s="78"/>
      <c r="AU75" s="78"/>
      <c r="AV75" s="78"/>
    </row>
    <row r="76" spans="1:48" ht="14.25" customHeight="1">
      <c r="A76" s="78"/>
      <c r="B76" s="78"/>
      <c r="C76" s="78"/>
      <c r="D76" s="78"/>
      <c r="E76"/>
      <c r="F76"/>
      <c r="G76"/>
      <c r="H76" s="1"/>
      <c r="I76" s="1"/>
      <c r="J76" s="1"/>
      <c r="K76" s="1"/>
      <c r="L76" s="1"/>
      <c r="M76" s="1"/>
      <c r="N76" s="1"/>
      <c r="O76" s="1"/>
      <c r="P76" s="1"/>
      <c r="Q76" s="1"/>
      <c r="R76" s="1"/>
      <c r="S76" s="1"/>
      <c r="T76" s="1"/>
      <c r="U76" s="1"/>
      <c r="V76" s="1"/>
      <c r="W76" s="1"/>
      <c r="X76" s="1"/>
      <c r="Y76" s="1"/>
      <c r="Z76" s="1"/>
      <c r="AA76" s="1"/>
      <c r="AB76" s="1"/>
      <c r="AC76" s="1"/>
      <c r="AD76" s="1"/>
      <c r="AE76" s="78"/>
      <c r="AF76" s="78"/>
      <c r="AG76" s="78"/>
      <c r="AH76" s="78"/>
      <c r="AI76" s="78"/>
      <c r="AJ76" s="78"/>
      <c r="AK76" s="78"/>
      <c r="AL76" s="78"/>
      <c r="AM76" s="78"/>
      <c r="AN76" s="78"/>
      <c r="AO76" s="78"/>
      <c r="AP76" s="78"/>
      <c r="AQ76" s="78"/>
      <c r="AR76" s="78"/>
      <c r="AS76" s="78"/>
      <c r="AT76" s="78"/>
      <c r="AU76" s="78"/>
      <c r="AV76" s="78"/>
    </row>
    <row r="77" spans="1:48" ht="14.25" customHeight="1">
      <c r="A77" s="78"/>
      <c r="B77" s="78"/>
      <c r="C77" s="78"/>
      <c r="D77" s="78"/>
      <c r="E77"/>
      <c r="F77"/>
      <c r="G77"/>
      <c r="H77" s="1"/>
      <c r="I77" s="1"/>
      <c r="J77" s="1"/>
      <c r="K77" s="1"/>
      <c r="L77" s="1"/>
      <c r="M77" s="1"/>
      <c r="N77" s="1"/>
      <c r="O77" s="1"/>
      <c r="P77" s="1"/>
      <c r="Q77" s="1"/>
      <c r="R77" s="1"/>
      <c r="S77" s="1"/>
      <c r="T77" s="1"/>
      <c r="U77" s="1"/>
      <c r="V77" s="1"/>
      <c r="W77" s="1"/>
      <c r="X77" s="1"/>
      <c r="Y77" s="1"/>
      <c r="Z77" s="1"/>
      <c r="AA77" s="1"/>
      <c r="AB77" s="1"/>
      <c r="AC77" s="1"/>
      <c r="AD77" s="1"/>
      <c r="AE77" s="78"/>
      <c r="AF77" s="78"/>
      <c r="AG77" s="78"/>
      <c r="AH77" s="78"/>
      <c r="AI77" s="78"/>
      <c r="AJ77" s="78"/>
      <c r="AK77" s="78"/>
      <c r="AL77" s="78"/>
      <c r="AM77" s="78"/>
      <c r="AN77" s="78"/>
      <c r="AO77" s="78"/>
      <c r="AP77" s="78"/>
      <c r="AQ77" s="78"/>
      <c r="AR77" s="78"/>
      <c r="AS77" s="78"/>
      <c r="AT77" s="78"/>
      <c r="AU77" s="78"/>
      <c r="AV77" s="78"/>
    </row>
    <row r="78" spans="1:48" ht="14.2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row>
    <row r="79" spans="1:48" ht="14.2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row>
    <row r="80" spans="1:48" ht="14.2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row>
    <row r="81" spans="1:48" ht="14.2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row>
    <row r="82" spans="1:48" ht="14.2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row>
    <row r="83" spans="1:48" ht="14.2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row>
    <row r="84" spans="1:48" ht="14.2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row>
    <row r="85" spans="1:48" ht="14.2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row>
    <row r="86" spans="1:48" ht="14.2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row>
    <row r="87" spans="1:48" ht="14.2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row>
    <row r="88" spans="1:48" ht="14.2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row>
    <row r="89" spans="1:48" ht="14.2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row>
    <row r="90" spans="1:48" ht="14.2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row>
    <row r="91" spans="1:48" ht="14.2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row>
    <row r="92" spans="1:48" ht="14.2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row>
    <row r="93" spans="1:48" ht="14.2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row>
    <row r="94" spans="1:48" ht="14.2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row>
    <row r="95" spans="1:48" ht="14.2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row>
    <row r="96" spans="1:48" ht="14.2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row>
    <row r="97" spans="1:48" ht="14.2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row>
    <row r="98" spans="1:48" ht="14.2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row>
    <row r="99" spans="1:48" ht="14.2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row>
    <row r="100" spans="1:48" ht="14.2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row>
    <row r="101" spans="1:48" ht="14.2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row>
    <row r="102" spans="1:48" ht="14.2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row>
    <row r="103" spans="1:48" ht="14.2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row>
    <row r="104" spans="1:48" ht="14.2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row>
    <row r="105" spans="1:48" ht="14.2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row>
    <row r="106" spans="1:48" ht="14.2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row>
    <row r="107" spans="1:48" ht="14.2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row>
    <row r="108" spans="1:48" ht="14.2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row>
    <row r="109" spans="1:48" ht="14.2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row>
    <row r="110" spans="1:48" ht="14.2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row>
    <row r="111" spans="1:48" ht="14.2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row>
    <row r="112" spans="1:48" ht="14.2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row>
    <row r="113" spans="1:48" ht="14.2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row>
    <row r="114" spans="1:48" ht="14.2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row>
    <row r="115" spans="1:48" ht="14.2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row>
    <row r="116" spans="1:48" ht="14.2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row>
    <row r="117" spans="1:48" ht="14.2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row>
    <row r="118" spans="1:48" ht="14.2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row>
    <row r="119" spans="1:48" ht="14.2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row>
    <row r="120" spans="1:48" ht="14.2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78"/>
      <c r="AV120" s="78"/>
    </row>
    <row r="121" spans="1:48" ht="14.2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row>
    <row r="122" spans="1:48" ht="14.2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row>
    <row r="123" spans="1:48" ht="14.2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row>
    <row r="124" spans="1:48" ht="14.2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78"/>
    </row>
    <row r="125" spans="1:48" ht="14.2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row>
    <row r="126" spans="1:48" ht="14.2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78"/>
      <c r="AV126" s="78"/>
    </row>
    <row r="127" spans="1:48" ht="14.2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row>
    <row r="128" spans="1:48" ht="14.2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row>
    <row r="129" spans="1:48" ht="14.2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row>
    <row r="130" spans="1:48" ht="14.2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row>
    <row r="131" spans="1:48" ht="14.2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row>
    <row r="132" spans="1:48" ht="14.2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row>
    <row r="133" spans="1:48" ht="14.2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row>
    <row r="134" spans="1:48" ht="14.2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row>
    <row r="135" spans="1:48" ht="14.2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row>
    <row r="136" spans="1:48" ht="14.2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row>
    <row r="137" spans="1:48" ht="14.2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row>
    <row r="138" spans="1:48" ht="14.2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row>
    <row r="139" spans="1:48" ht="14.2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row>
    <row r="140" spans="1:48" ht="14.2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row>
    <row r="141" spans="1:48" ht="14.2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row>
    <row r="142" spans="1:48" ht="14.2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row>
    <row r="143" spans="1:48" ht="14.2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row>
    <row r="144" spans="1:48" ht="14.2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row>
    <row r="145" spans="1:48" ht="14.2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row>
    <row r="146" spans="1:48" ht="14.2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c r="AM146" s="78"/>
      <c r="AN146" s="78"/>
      <c r="AO146" s="78"/>
      <c r="AP146" s="78"/>
      <c r="AQ146" s="78"/>
      <c r="AR146" s="78"/>
      <c r="AS146" s="78"/>
      <c r="AT146" s="78"/>
      <c r="AU146" s="78"/>
      <c r="AV146" s="78"/>
    </row>
    <row r="147" spans="1:48" ht="14.2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row>
    <row r="148" spans="1:48" ht="14.2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c r="AO148" s="78"/>
      <c r="AP148" s="78"/>
      <c r="AQ148" s="78"/>
      <c r="AR148" s="78"/>
      <c r="AS148" s="78"/>
      <c r="AT148" s="78"/>
      <c r="AU148" s="78"/>
      <c r="AV148" s="78"/>
    </row>
    <row r="149" spans="1:48" ht="14.2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row>
    <row r="150" spans="1:48" ht="14.2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c r="AM150" s="78"/>
      <c r="AN150" s="78"/>
      <c r="AO150" s="78"/>
      <c r="AP150" s="78"/>
      <c r="AQ150" s="78"/>
      <c r="AR150" s="78"/>
      <c r="AS150" s="78"/>
      <c r="AT150" s="78"/>
      <c r="AU150" s="78"/>
      <c r="AV150" s="78"/>
    </row>
    <row r="151" spans="1:48" ht="14.2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c r="AS151" s="78"/>
      <c r="AT151" s="78"/>
      <c r="AU151" s="78"/>
      <c r="AV151" s="78"/>
    </row>
    <row r="152" spans="1:48" ht="14.2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78"/>
      <c r="AP152" s="78"/>
      <c r="AQ152" s="78"/>
      <c r="AR152" s="78"/>
      <c r="AS152" s="78"/>
      <c r="AT152" s="78"/>
      <c r="AU152" s="78"/>
      <c r="AV152" s="78"/>
    </row>
    <row r="153" spans="1:48" ht="14.2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row>
    <row r="154" spans="1:48" ht="14.2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row>
    <row r="155" spans="1:48" ht="14.2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row>
    <row r="156" spans="1:48" ht="14.2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row>
    <row r="157" spans="1:48" ht="14.2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row>
    <row r="158" spans="1:48" ht="14.2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row>
    <row r="159" spans="1:48" ht="14.2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row>
    <row r="160" spans="1:48" ht="14.2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row>
    <row r="161" spans="1:48" ht="14.2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row>
    <row r="162" spans="1:48" ht="14.2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row>
    <row r="163" spans="1:48" ht="14.2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row>
    <row r="164" spans="1:48" ht="14.2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c r="AS164" s="78"/>
      <c r="AT164" s="78"/>
      <c r="AU164" s="78"/>
      <c r="AV164" s="78"/>
    </row>
    <row r="165" spans="1:48" ht="14.2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row>
    <row r="166" spans="1:48" ht="14.2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row>
    <row r="167" spans="1:48" ht="14.2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row>
    <row r="168" spans="1:48" ht="14.2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row>
    <row r="169" spans="1:48" ht="14.2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row>
    <row r="170" spans="1:48" ht="14.2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c r="AS170" s="78"/>
      <c r="AT170" s="78"/>
      <c r="AU170" s="78"/>
      <c r="AV170" s="78"/>
    </row>
    <row r="171" spans="1:48" ht="14.2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row>
    <row r="172" spans="1:48" ht="14.2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row>
    <row r="173" spans="1:48" ht="14.2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row>
    <row r="174" spans="1:48" ht="14.2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c r="AR174" s="78"/>
      <c r="AS174" s="78"/>
      <c r="AT174" s="78"/>
      <c r="AU174" s="78"/>
      <c r="AV174" s="78"/>
    </row>
    <row r="175" spans="1:48" ht="14.2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row>
    <row r="176" spans="1:48" ht="14.2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row>
    <row r="177" spans="1:48" ht="14.2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row>
    <row r="178" spans="1:48" ht="14.2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row>
    <row r="179" spans="1:48" ht="14.2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c r="AS179" s="78"/>
      <c r="AT179" s="78"/>
      <c r="AU179" s="78"/>
      <c r="AV179" s="78"/>
    </row>
    <row r="180" spans="1:48" ht="14.2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78"/>
      <c r="AP180" s="78"/>
      <c r="AQ180" s="78"/>
      <c r="AR180" s="78"/>
      <c r="AS180" s="78"/>
      <c r="AT180" s="78"/>
      <c r="AU180" s="78"/>
      <c r="AV180" s="78"/>
    </row>
    <row r="181" spans="1:48" ht="14.2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row>
    <row r="182" spans="1:48" ht="14.2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row>
    <row r="183" spans="1:48" ht="14.2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row>
    <row r="184" spans="1:48" ht="14.2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78"/>
      <c r="AP184" s="78"/>
      <c r="AQ184" s="78"/>
      <c r="AR184" s="78"/>
      <c r="AS184" s="78"/>
      <c r="AT184" s="78"/>
      <c r="AU184" s="78"/>
      <c r="AV184" s="78"/>
    </row>
    <row r="185" spans="1:48" ht="14.2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row>
    <row r="186" spans="1:48" ht="14.2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row>
    <row r="187" spans="1:48" ht="14.2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row>
    <row r="188" spans="1:48" ht="14.2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row>
    <row r="189" spans="1:48" ht="14.2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row>
    <row r="190" spans="1:48" ht="14.2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c r="AR190" s="78"/>
      <c r="AS190" s="78"/>
      <c r="AT190" s="78"/>
      <c r="AU190" s="78"/>
      <c r="AV190" s="78"/>
    </row>
    <row r="191" spans="1:48" ht="14.2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row>
    <row r="192" spans="1:48" ht="14.2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row>
    <row r="193" spans="1:48" ht="14.2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row>
    <row r="194" spans="1:48" ht="14.2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row>
    <row r="195" spans="1:48" ht="14.2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row>
    <row r="196" spans="1:48" ht="14.2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78"/>
      <c r="AQ196" s="78"/>
      <c r="AR196" s="78"/>
      <c r="AS196" s="78"/>
      <c r="AT196" s="78"/>
      <c r="AU196" s="78"/>
      <c r="AV196" s="78"/>
    </row>
    <row r="197" spans="1:48" ht="14.2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row>
    <row r="198" spans="1:48" ht="14.2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c r="AR198" s="78"/>
      <c r="AS198" s="78"/>
      <c r="AT198" s="78"/>
      <c r="AU198" s="78"/>
      <c r="AV198" s="78"/>
    </row>
    <row r="199" spans="1:48" ht="14.2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row>
    <row r="200" spans="1:48" ht="14.2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78"/>
      <c r="AP200" s="78"/>
      <c r="AQ200" s="78"/>
      <c r="AR200" s="78"/>
      <c r="AS200" s="78"/>
      <c r="AT200" s="78"/>
      <c r="AU200" s="78"/>
      <c r="AV200" s="78"/>
    </row>
    <row r="201" spans="1:48" ht="14.2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c r="AR201" s="78"/>
      <c r="AS201" s="78"/>
      <c r="AT201" s="78"/>
      <c r="AU201" s="78"/>
      <c r="AV201" s="78"/>
    </row>
    <row r="202" spans="1:48" ht="14.2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78"/>
      <c r="AP202" s="78"/>
      <c r="AQ202" s="78"/>
      <c r="AR202" s="78"/>
      <c r="AS202" s="78"/>
      <c r="AT202" s="78"/>
      <c r="AU202" s="78"/>
      <c r="AV202" s="78"/>
    </row>
    <row r="203" spans="1:48" ht="14.2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row>
    <row r="204" spans="1:48" ht="14.2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c r="AO204" s="78"/>
      <c r="AP204" s="78"/>
      <c r="AQ204" s="78"/>
      <c r="AR204" s="78"/>
      <c r="AS204" s="78"/>
      <c r="AT204" s="78"/>
      <c r="AU204" s="78"/>
      <c r="AV204" s="78"/>
    </row>
    <row r="205" spans="1:48" ht="14.2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row>
    <row r="206" spans="1:48" ht="14.2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78"/>
      <c r="AP206" s="78"/>
      <c r="AQ206" s="78"/>
      <c r="AR206" s="78"/>
      <c r="AS206" s="78"/>
      <c r="AT206" s="78"/>
      <c r="AU206" s="78"/>
      <c r="AV206" s="78"/>
    </row>
    <row r="207" spans="1:48" ht="14.2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78"/>
      <c r="AQ207" s="78"/>
      <c r="AR207" s="78"/>
      <c r="AS207" s="78"/>
      <c r="AT207" s="78"/>
      <c r="AU207" s="78"/>
      <c r="AV207" s="78"/>
    </row>
    <row r="208" spans="1:48" ht="14.2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78"/>
      <c r="AP208" s="78"/>
      <c r="AQ208" s="78"/>
      <c r="AR208" s="78"/>
      <c r="AS208" s="78"/>
      <c r="AT208" s="78"/>
      <c r="AU208" s="78"/>
      <c r="AV208" s="78"/>
    </row>
    <row r="209" spans="1:48" ht="14.2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78"/>
      <c r="AP209" s="78"/>
      <c r="AQ209" s="78"/>
      <c r="AR209" s="78"/>
      <c r="AS209" s="78"/>
      <c r="AT209" s="78"/>
      <c r="AU209" s="78"/>
      <c r="AV209" s="78"/>
    </row>
    <row r="210" spans="1:48" ht="14.2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78"/>
      <c r="AP210" s="78"/>
      <c r="AQ210" s="78"/>
      <c r="AR210" s="78"/>
      <c r="AS210" s="78"/>
      <c r="AT210" s="78"/>
      <c r="AU210" s="78"/>
      <c r="AV210" s="78"/>
    </row>
    <row r="211" spans="1:48" ht="14.2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row>
    <row r="212" spans="1:48" ht="14.2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78"/>
      <c r="AP212" s="78"/>
      <c r="AQ212" s="78"/>
      <c r="AR212" s="78"/>
      <c r="AS212" s="78"/>
      <c r="AT212" s="78"/>
      <c r="AU212" s="78"/>
      <c r="AV212" s="78"/>
    </row>
    <row r="213" spans="1:48" ht="14.2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c r="AR213" s="78"/>
      <c r="AS213" s="78"/>
      <c r="AT213" s="78"/>
      <c r="AU213" s="78"/>
      <c r="AV213" s="78"/>
    </row>
    <row r="214" spans="1:48" ht="14.2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c r="AR214" s="78"/>
      <c r="AS214" s="78"/>
      <c r="AT214" s="78"/>
      <c r="AU214" s="78"/>
      <c r="AV214" s="78"/>
    </row>
    <row r="215" spans="1:48" ht="14.2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row>
    <row r="216" spans="1:48" ht="14.2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78"/>
      <c r="AP216" s="78"/>
      <c r="AQ216" s="78"/>
      <c r="AR216" s="78"/>
      <c r="AS216" s="78"/>
      <c r="AT216" s="78"/>
      <c r="AU216" s="78"/>
      <c r="AV216" s="78"/>
    </row>
    <row r="217" spans="1:48" ht="14.2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row>
    <row r="218" spans="1:48" ht="14.2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78"/>
      <c r="AQ218" s="78"/>
      <c r="AR218" s="78"/>
      <c r="AS218" s="78"/>
      <c r="AT218" s="78"/>
      <c r="AU218" s="78"/>
      <c r="AV218" s="78"/>
    </row>
    <row r="219" spans="1:48" ht="14.2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78"/>
      <c r="AP219" s="78"/>
      <c r="AQ219" s="78"/>
      <c r="AR219" s="78"/>
      <c r="AS219" s="78"/>
      <c r="AT219" s="78"/>
      <c r="AU219" s="78"/>
      <c r="AV219" s="78"/>
    </row>
    <row r="220" spans="1:48" ht="14.2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78"/>
      <c r="AP220" s="78"/>
      <c r="AQ220" s="78"/>
      <c r="AR220" s="78"/>
      <c r="AS220" s="78"/>
      <c r="AT220" s="78"/>
      <c r="AU220" s="78"/>
      <c r="AV220" s="78"/>
    </row>
    <row r="221" spans="1:48" ht="14.2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row>
    <row r="222" spans="1:48" ht="14.2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row>
    <row r="223" spans="1:48" ht="14.2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8"/>
      <c r="AT223" s="78"/>
      <c r="AU223" s="78"/>
      <c r="AV223" s="78"/>
    </row>
    <row r="224" spans="1:48" ht="14.2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8"/>
      <c r="AT224" s="78"/>
      <c r="AU224" s="78"/>
      <c r="AV224" s="78"/>
    </row>
    <row r="225" spans="1:48" ht="14.2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8"/>
      <c r="AT225" s="78"/>
      <c r="AU225" s="78"/>
      <c r="AV225" s="78"/>
    </row>
    <row r="226" spans="1:48" ht="14.2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8"/>
      <c r="AT226" s="78"/>
      <c r="AU226" s="78"/>
      <c r="AV226" s="78"/>
    </row>
    <row r="227" spans="1:48" ht="14.2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8"/>
      <c r="AT227" s="78"/>
      <c r="AU227" s="78"/>
      <c r="AV227" s="78"/>
    </row>
    <row r="228" spans="1:48" ht="14.2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row>
    <row r="229" spans="1:48" ht="14.2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c r="AS229" s="78"/>
      <c r="AT229" s="78"/>
      <c r="AU229" s="78"/>
      <c r="AV229" s="78"/>
    </row>
    <row r="230" spans="1:48" ht="14.2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c r="AR230" s="78"/>
      <c r="AS230" s="78"/>
      <c r="AT230" s="78"/>
      <c r="AU230" s="78"/>
      <c r="AV230" s="78"/>
    </row>
    <row r="231" spans="1:48" ht="14.2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78"/>
      <c r="AQ231" s="78"/>
      <c r="AR231" s="78"/>
      <c r="AS231" s="78"/>
      <c r="AT231" s="78"/>
      <c r="AU231" s="78"/>
      <c r="AV231" s="78"/>
    </row>
    <row r="232" spans="1:48" ht="14.2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78"/>
      <c r="AP232" s="78"/>
      <c r="AQ232" s="78"/>
      <c r="AR232" s="78"/>
      <c r="AS232" s="78"/>
      <c r="AT232" s="78"/>
      <c r="AU232" s="78"/>
      <c r="AV232" s="78"/>
    </row>
    <row r="233" spans="1:48" ht="14.2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row>
    <row r="234" spans="1:48" ht="14.2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c r="AR234" s="78"/>
      <c r="AS234" s="78"/>
      <c r="AT234" s="78"/>
      <c r="AU234" s="78"/>
      <c r="AV234" s="78"/>
    </row>
    <row r="235" spans="1:48" ht="14.2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78"/>
      <c r="AP235" s="78"/>
      <c r="AQ235" s="78"/>
      <c r="AR235" s="78"/>
      <c r="AS235" s="78"/>
      <c r="AT235" s="78"/>
      <c r="AU235" s="78"/>
      <c r="AV235" s="78"/>
    </row>
    <row r="236" spans="1:48" ht="14.2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78"/>
      <c r="AP236" s="78"/>
      <c r="AQ236" s="78"/>
      <c r="AR236" s="78"/>
      <c r="AS236" s="78"/>
      <c r="AT236" s="78"/>
      <c r="AU236" s="78"/>
      <c r="AV236" s="78"/>
    </row>
    <row r="237" spans="1:48" ht="14.2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row>
    <row r="238" spans="1:48" ht="14.2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78"/>
      <c r="AP238" s="78"/>
      <c r="AQ238" s="78"/>
      <c r="AR238" s="78"/>
      <c r="AS238" s="78"/>
      <c r="AT238" s="78"/>
      <c r="AU238" s="78"/>
      <c r="AV238" s="78"/>
    </row>
    <row r="239" spans="1:48" ht="14.2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78"/>
      <c r="AP239" s="78"/>
      <c r="AQ239" s="78"/>
      <c r="AR239" s="78"/>
      <c r="AS239" s="78"/>
      <c r="AT239" s="78"/>
      <c r="AU239" s="78"/>
      <c r="AV239" s="78"/>
    </row>
    <row r="240" spans="1:48" ht="14.2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78"/>
      <c r="AP240" s="78"/>
      <c r="AQ240" s="78"/>
      <c r="AR240" s="78"/>
      <c r="AS240" s="78"/>
      <c r="AT240" s="78"/>
      <c r="AU240" s="78"/>
      <c r="AV240" s="78"/>
    </row>
    <row r="241" spans="1:48" ht="14.2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78"/>
      <c r="AP241" s="78"/>
      <c r="AQ241" s="78"/>
      <c r="AR241" s="78"/>
      <c r="AS241" s="78"/>
      <c r="AT241" s="78"/>
      <c r="AU241" s="78"/>
      <c r="AV241" s="78"/>
    </row>
    <row r="242" spans="1:48" ht="14.2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78"/>
      <c r="AP242" s="78"/>
      <c r="AQ242" s="78"/>
      <c r="AR242" s="78"/>
      <c r="AS242" s="78"/>
      <c r="AT242" s="78"/>
      <c r="AU242" s="78"/>
      <c r="AV242" s="78"/>
    </row>
    <row r="243" spans="1:48" ht="14.2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78"/>
      <c r="AP243" s="78"/>
      <c r="AQ243" s="78"/>
      <c r="AR243" s="78"/>
      <c r="AS243" s="78"/>
      <c r="AT243" s="78"/>
      <c r="AU243" s="78"/>
      <c r="AV243" s="78"/>
    </row>
    <row r="244" spans="1:48" ht="14.2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78"/>
      <c r="AP244" s="78"/>
      <c r="AQ244" s="78"/>
      <c r="AR244" s="78"/>
      <c r="AS244" s="78"/>
      <c r="AT244" s="78"/>
      <c r="AU244" s="78"/>
      <c r="AV244" s="78"/>
    </row>
    <row r="245" spans="1:48" ht="14.2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78"/>
      <c r="AP245" s="78"/>
      <c r="AQ245" s="78"/>
      <c r="AR245" s="78"/>
      <c r="AS245" s="78"/>
      <c r="AT245" s="78"/>
      <c r="AU245" s="78"/>
      <c r="AV245" s="78"/>
    </row>
    <row r="246" spans="1:48" ht="14.2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78"/>
      <c r="AP246" s="78"/>
      <c r="AQ246" s="78"/>
      <c r="AR246" s="78"/>
      <c r="AS246" s="78"/>
      <c r="AT246" s="78"/>
      <c r="AU246" s="78"/>
      <c r="AV246" s="78"/>
    </row>
    <row r="247" spans="1:48" ht="14.2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c r="AR247" s="78"/>
      <c r="AS247" s="78"/>
      <c r="AT247" s="78"/>
      <c r="AU247" s="78"/>
      <c r="AV247" s="78"/>
    </row>
    <row r="248" spans="1:48" ht="14.2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78"/>
      <c r="AQ248" s="78"/>
      <c r="AR248" s="78"/>
      <c r="AS248" s="78"/>
      <c r="AT248" s="78"/>
      <c r="AU248" s="78"/>
      <c r="AV248" s="78"/>
    </row>
    <row r="249" spans="1:48" ht="14.2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78"/>
      <c r="AQ249" s="78"/>
      <c r="AR249" s="78"/>
      <c r="AS249" s="78"/>
      <c r="AT249" s="78"/>
      <c r="AU249" s="78"/>
      <c r="AV249" s="78"/>
    </row>
    <row r="250" spans="1:48" ht="14.2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78"/>
      <c r="AQ250" s="78"/>
      <c r="AR250" s="78"/>
      <c r="AS250" s="78"/>
      <c r="AT250" s="78"/>
      <c r="AU250" s="78"/>
      <c r="AV250" s="78"/>
    </row>
    <row r="251" spans="1:48" ht="14.2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78"/>
      <c r="AQ251" s="78"/>
      <c r="AR251" s="78"/>
      <c r="AS251" s="78"/>
      <c r="AT251" s="78"/>
      <c r="AU251" s="78"/>
      <c r="AV251" s="78"/>
    </row>
    <row r="252" spans="1:48" ht="14.2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8"/>
      <c r="AR252" s="78"/>
      <c r="AS252" s="78"/>
      <c r="AT252" s="78"/>
      <c r="AU252" s="78"/>
      <c r="AV252" s="78"/>
    </row>
    <row r="253" spans="1:48" ht="14.2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8"/>
      <c r="AR253" s="78"/>
      <c r="AS253" s="78"/>
      <c r="AT253" s="78"/>
      <c r="AU253" s="78"/>
      <c r="AV253" s="78"/>
    </row>
    <row r="254" spans="1:48" ht="14.2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78"/>
      <c r="AQ254" s="78"/>
      <c r="AR254" s="78"/>
      <c r="AS254" s="78"/>
      <c r="AT254" s="78"/>
      <c r="AU254" s="78"/>
      <c r="AV254" s="78"/>
    </row>
    <row r="255" spans="1:48" ht="14.2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c r="AR255" s="78"/>
      <c r="AS255" s="78"/>
      <c r="AT255" s="78"/>
      <c r="AU255" s="78"/>
      <c r="AV255" s="78"/>
    </row>
    <row r="256" spans="1:48" ht="14.2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8"/>
      <c r="AR256" s="78"/>
      <c r="AS256" s="78"/>
      <c r="AT256" s="78"/>
      <c r="AU256" s="78"/>
      <c r="AV256" s="78"/>
    </row>
    <row r="257" spans="1:48" ht="14.2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row>
    <row r="258" spans="1:48" ht="14.2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row>
    <row r="259" spans="1:48" ht="14.2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c r="AR259" s="78"/>
      <c r="AS259" s="78"/>
      <c r="AT259" s="78"/>
      <c r="AU259" s="78"/>
      <c r="AV259" s="78"/>
    </row>
    <row r="260" spans="1:48" ht="14.2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8"/>
      <c r="AR260" s="78"/>
      <c r="AS260" s="78"/>
      <c r="AT260" s="78"/>
      <c r="AU260" s="78"/>
      <c r="AV260" s="78"/>
    </row>
    <row r="261" spans="1:48" ht="14.2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c r="AR261" s="78"/>
      <c r="AS261" s="78"/>
      <c r="AT261" s="78"/>
      <c r="AU261" s="78"/>
      <c r="AV261" s="78"/>
    </row>
    <row r="262" spans="1:48" ht="14.2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c r="AR262" s="78"/>
      <c r="AS262" s="78"/>
      <c r="AT262" s="78"/>
      <c r="AU262" s="78"/>
      <c r="AV262" s="78"/>
    </row>
    <row r="263" spans="1:48" ht="14.2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78"/>
      <c r="AP263" s="78"/>
      <c r="AQ263" s="78"/>
      <c r="AR263" s="78"/>
      <c r="AS263" s="78"/>
      <c r="AT263" s="78"/>
      <c r="AU263" s="78"/>
      <c r="AV263" s="78"/>
    </row>
    <row r="264" spans="1:48" ht="14.2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78"/>
      <c r="AQ264" s="78"/>
      <c r="AR264" s="78"/>
      <c r="AS264" s="78"/>
      <c r="AT264" s="78"/>
      <c r="AU264" s="78"/>
      <c r="AV264" s="78"/>
    </row>
    <row r="265" spans="1:48" ht="14.2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row>
    <row r="266" spans="1:48" ht="14.2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row>
    <row r="267" spans="1:48" ht="14.2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78"/>
      <c r="AQ267" s="78"/>
      <c r="AR267" s="78"/>
      <c r="AS267" s="78"/>
      <c r="AT267" s="78"/>
      <c r="AU267" s="78"/>
      <c r="AV267" s="78"/>
    </row>
    <row r="268" spans="1:48" ht="14.2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78"/>
      <c r="AP268" s="78"/>
      <c r="AQ268" s="78"/>
      <c r="AR268" s="78"/>
      <c r="AS268" s="78"/>
      <c r="AT268" s="78"/>
      <c r="AU268" s="78"/>
      <c r="AV268" s="78"/>
    </row>
    <row r="269" spans="1:48" ht="14.2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78"/>
      <c r="AQ269" s="78"/>
      <c r="AR269" s="78"/>
      <c r="AS269" s="78"/>
      <c r="AT269" s="78"/>
      <c r="AU269" s="78"/>
      <c r="AV269" s="78"/>
    </row>
    <row r="270" spans="1:48" ht="14.2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78"/>
      <c r="AP270" s="78"/>
      <c r="AQ270" s="78"/>
      <c r="AR270" s="78"/>
      <c r="AS270" s="78"/>
      <c r="AT270" s="78"/>
      <c r="AU270" s="78"/>
      <c r="AV270" s="78"/>
    </row>
    <row r="271" spans="1:48" ht="14.2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78"/>
      <c r="AP271" s="78"/>
      <c r="AQ271" s="78"/>
      <c r="AR271" s="78"/>
      <c r="AS271" s="78"/>
      <c r="AT271" s="78"/>
      <c r="AU271" s="78"/>
      <c r="AV271" s="78"/>
    </row>
    <row r="272" spans="1:48" ht="14.2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78"/>
      <c r="AP272" s="78"/>
      <c r="AQ272" s="78"/>
      <c r="AR272" s="78"/>
      <c r="AS272" s="78"/>
      <c r="AT272" s="78"/>
      <c r="AU272" s="78"/>
      <c r="AV272" s="78"/>
    </row>
    <row r="273" spans="1:48" ht="14.2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78"/>
      <c r="AP273" s="78"/>
      <c r="AQ273" s="78"/>
      <c r="AR273" s="78"/>
      <c r="AS273" s="78"/>
      <c r="AT273" s="78"/>
      <c r="AU273" s="78"/>
      <c r="AV273" s="78"/>
    </row>
    <row r="274" spans="1:48" ht="14.2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78"/>
      <c r="AP274" s="78"/>
      <c r="AQ274" s="78"/>
      <c r="AR274" s="78"/>
      <c r="AS274" s="78"/>
      <c r="AT274" s="78"/>
      <c r="AU274" s="78"/>
      <c r="AV274" s="78"/>
    </row>
    <row r="275" spans="1:48" ht="14.2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c r="AR275" s="78"/>
      <c r="AS275" s="78"/>
      <c r="AT275" s="78"/>
      <c r="AU275" s="78"/>
      <c r="AV275" s="78"/>
    </row>
    <row r="276" spans="1:48" ht="14.2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78"/>
      <c r="AP276" s="78"/>
      <c r="AQ276" s="78"/>
      <c r="AR276" s="78"/>
      <c r="AS276" s="78"/>
      <c r="AT276" s="78"/>
      <c r="AU276" s="78"/>
      <c r="AV276" s="78"/>
    </row>
    <row r="277" spans="1:48" ht="14.2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78"/>
      <c r="AP277" s="78"/>
      <c r="AQ277" s="78"/>
      <c r="AR277" s="78"/>
      <c r="AS277" s="78"/>
      <c r="AT277" s="78"/>
      <c r="AU277" s="78"/>
      <c r="AV277" s="78"/>
    </row>
    <row r="278" spans="1:48" ht="14.2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78"/>
      <c r="AP278" s="78"/>
      <c r="AQ278" s="78"/>
      <c r="AR278" s="78"/>
      <c r="AS278" s="78"/>
      <c r="AT278" s="78"/>
      <c r="AU278" s="78"/>
      <c r="AV278" s="78"/>
    </row>
    <row r="279" spans="1:48" ht="14.2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78"/>
      <c r="AP279" s="78"/>
      <c r="AQ279" s="78"/>
      <c r="AR279" s="78"/>
      <c r="AS279" s="78"/>
      <c r="AT279" s="78"/>
      <c r="AU279" s="78"/>
      <c r="AV279" s="78"/>
    </row>
    <row r="280" spans="1:48" ht="14.2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78"/>
      <c r="AP280" s="78"/>
      <c r="AQ280" s="78"/>
      <c r="AR280" s="78"/>
      <c r="AS280" s="78"/>
      <c r="AT280" s="78"/>
      <c r="AU280" s="78"/>
      <c r="AV280" s="78"/>
    </row>
    <row r="281" spans="1:48" ht="14.2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78"/>
      <c r="AP281" s="78"/>
      <c r="AQ281" s="78"/>
      <c r="AR281" s="78"/>
      <c r="AS281" s="78"/>
      <c r="AT281" s="78"/>
      <c r="AU281" s="78"/>
      <c r="AV281" s="78"/>
    </row>
    <row r="282" spans="1:48" ht="14.2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78"/>
      <c r="AQ282" s="78"/>
      <c r="AR282" s="78"/>
      <c r="AS282" s="78"/>
      <c r="AT282" s="78"/>
      <c r="AU282" s="78"/>
      <c r="AV282" s="78"/>
    </row>
    <row r="283" spans="1:48" ht="14.2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78"/>
      <c r="AP283" s="78"/>
      <c r="AQ283" s="78"/>
      <c r="AR283" s="78"/>
      <c r="AS283" s="78"/>
      <c r="AT283" s="78"/>
      <c r="AU283" s="78"/>
      <c r="AV283" s="78"/>
    </row>
    <row r="284" spans="1:48" ht="14.2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78"/>
      <c r="AP284" s="78"/>
      <c r="AQ284" s="78"/>
      <c r="AR284" s="78"/>
      <c r="AS284" s="78"/>
      <c r="AT284" s="78"/>
      <c r="AU284" s="78"/>
      <c r="AV284" s="78"/>
    </row>
    <row r="285" spans="1:48" ht="14.2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8"/>
      <c r="AR285" s="78"/>
      <c r="AS285" s="78"/>
      <c r="AT285" s="78"/>
      <c r="AU285" s="78"/>
      <c r="AV285" s="78"/>
    </row>
    <row r="286" spans="1:48" ht="14.2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8"/>
      <c r="AR286" s="78"/>
      <c r="AS286" s="78"/>
      <c r="AT286" s="78"/>
      <c r="AU286" s="78"/>
      <c r="AV286" s="78"/>
    </row>
    <row r="287" spans="1:48" ht="14.2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8"/>
      <c r="AR287" s="78"/>
      <c r="AS287" s="78"/>
      <c r="AT287" s="78"/>
      <c r="AU287" s="78"/>
      <c r="AV287" s="78"/>
    </row>
    <row r="288" spans="1:48" ht="14.2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8"/>
      <c r="AR288" s="78"/>
      <c r="AS288" s="78"/>
      <c r="AT288" s="78"/>
      <c r="AU288" s="78"/>
      <c r="AV288" s="78"/>
    </row>
    <row r="289" spans="1:48" ht="14.2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8"/>
      <c r="AR289" s="78"/>
      <c r="AS289" s="78"/>
      <c r="AT289" s="78"/>
      <c r="AU289" s="78"/>
      <c r="AV289" s="78"/>
    </row>
    <row r="290" spans="1:48" ht="14.2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78"/>
      <c r="AP290" s="78"/>
      <c r="AQ290" s="78"/>
      <c r="AR290" s="78"/>
      <c r="AS290" s="78"/>
      <c r="AT290" s="78"/>
      <c r="AU290" s="78"/>
      <c r="AV290" s="78"/>
    </row>
    <row r="291" spans="1:48" ht="14.2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78"/>
      <c r="AP291" s="78"/>
      <c r="AQ291" s="78"/>
      <c r="AR291" s="78"/>
      <c r="AS291" s="78"/>
      <c r="AT291" s="78"/>
      <c r="AU291" s="78"/>
      <c r="AV291" s="78"/>
    </row>
    <row r="292" spans="1:48" ht="14.2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78"/>
      <c r="AP292" s="78"/>
      <c r="AQ292" s="78"/>
      <c r="AR292" s="78"/>
      <c r="AS292" s="78"/>
      <c r="AT292" s="78"/>
      <c r="AU292" s="78"/>
      <c r="AV292" s="78"/>
    </row>
    <row r="293" spans="1:48" ht="14.2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78"/>
      <c r="AP293" s="78"/>
      <c r="AQ293" s="78"/>
      <c r="AR293" s="78"/>
      <c r="AS293" s="78"/>
      <c r="AT293" s="78"/>
      <c r="AU293" s="78"/>
      <c r="AV293" s="78"/>
    </row>
    <row r="294" spans="1:48" ht="14.2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78"/>
      <c r="AP294" s="78"/>
      <c r="AQ294" s="78"/>
      <c r="AR294" s="78"/>
      <c r="AS294" s="78"/>
      <c r="AT294" s="78"/>
      <c r="AU294" s="78"/>
      <c r="AV294" s="78"/>
    </row>
    <row r="295" spans="1:48" ht="14.2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78"/>
      <c r="AP295" s="78"/>
      <c r="AQ295" s="78"/>
      <c r="AR295" s="78"/>
      <c r="AS295" s="78"/>
      <c r="AT295" s="78"/>
      <c r="AU295" s="78"/>
      <c r="AV295" s="78"/>
    </row>
    <row r="296" spans="1:48" ht="14.2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78"/>
      <c r="AP296" s="78"/>
      <c r="AQ296" s="78"/>
      <c r="AR296" s="78"/>
      <c r="AS296" s="78"/>
      <c r="AT296" s="78"/>
      <c r="AU296" s="78"/>
      <c r="AV296" s="78"/>
    </row>
    <row r="297" spans="1:48" ht="14.2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row>
    <row r="298" spans="1:48" ht="14.2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row>
    <row r="299" spans="1:48" ht="14.2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row>
    <row r="300" spans="1:48" ht="14.2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row>
    <row r="301" spans="1:48" ht="14.2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row>
    <row r="302" spans="1:48" ht="14.2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row>
    <row r="303" spans="1:48" ht="14.2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row>
    <row r="304" spans="1:48" ht="14.2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row>
    <row r="305" spans="1:48" ht="14.2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row>
    <row r="306" spans="1:48" ht="14.2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row>
    <row r="307" spans="1:48" ht="14.2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row>
    <row r="308" spans="1:48" ht="14.2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row>
    <row r="309" spans="1:48" ht="14.2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row>
    <row r="310" spans="1:48" ht="14.2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row>
    <row r="311" spans="1:48" ht="14.2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row>
    <row r="312" spans="1:48" ht="14.2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row>
    <row r="313" spans="1:48" ht="14.2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row>
    <row r="314" spans="1:48" ht="14.2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78"/>
      <c r="AP314" s="78"/>
      <c r="AQ314" s="78"/>
      <c r="AR314" s="78"/>
      <c r="AS314" s="78"/>
      <c r="AT314" s="78"/>
      <c r="AU314" s="78"/>
      <c r="AV314" s="78"/>
    </row>
    <row r="315" spans="1:48" ht="14.2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78"/>
      <c r="AP315" s="78"/>
      <c r="AQ315" s="78"/>
      <c r="AR315" s="78"/>
      <c r="AS315" s="78"/>
      <c r="AT315" s="78"/>
      <c r="AU315" s="78"/>
      <c r="AV315" s="78"/>
    </row>
    <row r="316" spans="1:48" ht="14.2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78"/>
      <c r="AP316" s="78"/>
      <c r="AQ316" s="78"/>
      <c r="AR316" s="78"/>
      <c r="AS316" s="78"/>
      <c r="AT316" s="78"/>
      <c r="AU316" s="78"/>
      <c r="AV316" s="78"/>
    </row>
    <row r="317" spans="1:48" ht="14.2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78"/>
      <c r="AP317" s="78"/>
      <c r="AQ317" s="78"/>
      <c r="AR317" s="78"/>
      <c r="AS317" s="78"/>
      <c r="AT317" s="78"/>
      <c r="AU317" s="78"/>
      <c r="AV317" s="78"/>
    </row>
    <row r="318" spans="1:48" ht="14.2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78"/>
      <c r="AP318" s="78"/>
      <c r="AQ318" s="78"/>
      <c r="AR318" s="78"/>
      <c r="AS318" s="78"/>
      <c r="AT318" s="78"/>
      <c r="AU318" s="78"/>
      <c r="AV318" s="78"/>
    </row>
    <row r="319" spans="1:48" ht="14.2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78"/>
      <c r="AP319" s="78"/>
      <c r="AQ319" s="78"/>
      <c r="AR319" s="78"/>
      <c r="AS319" s="78"/>
      <c r="AT319" s="78"/>
      <c r="AU319" s="78"/>
      <c r="AV319" s="78"/>
    </row>
    <row r="320" spans="1:48" ht="14.2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78"/>
      <c r="AP320" s="78"/>
      <c r="AQ320" s="78"/>
      <c r="AR320" s="78"/>
      <c r="AS320" s="78"/>
      <c r="AT320" s="78"/>
      <c r="AU320" s="78"/>
      <c r="AV320" s="78"/>
    </row>
    <row r="321" spans="1:48" ht="14.2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78"/>
      <c r="AQ321" s="78"/>
      <c r="AR321" s="78"/>
      <c r="AS321" s="78"/>
      <c r="AT321" s="78"/>
      <c r="AU321" s="78"/>
      <c r="AV321" s="78"/>
    </row>
    <row r="322" spans="1:48" ht="14.2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78"/>
      <c r="AP322" s="78"/>
      <c r="AQ322" s="78"/>
      <c r="AR322" s="78"/>
      <c r="AS322" s="78"/>
      <c r="AT322" s="78"/>
      <c r="AU322" s="78"/>
      <c r="AV322" s="78"/>
    </row>
    <row r="323" spans="1:48" ht="14.2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78"/>
      <c r="AP323" s="78"/>
      <c r="AQ323" s="78"/>
      <c r="AR323" s="78"/>
      <c r="AS323" s="78"/>
      <c r="AT323" s="78"/>
      <c r="AU323" s="78"/>
      <c r="AV323" s="78"/>
    </row>
    <row r="324" spans="1:48" ht="14.2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78"/>
      <c r="AP324" s="78"/>
      <c r="AQ324" s="78"/>
      <c r="AR324" s="78"/>
      <c r="AS324" s="78"/>
      <c r="AT324" s="78"/>
      <c r="AU324" s="78"/>
      <c r="AV324" s="78"/>
    </row>
    <row r="325" spans="1:48" ht="14.2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78"/>
      <c r="AP325" s="78"/>
      <c r="AQ325" s="78"/>
      <c r="AR325" s="78"/>
      <c r="AS325" s="78"/>
      <c r="AT325" s="78"/>
      <c r="AU325" s="78"/>
      <c r="AV325" s="78"/>
    </row>
    <row r="326" spans="1:48" ht="14.2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78"/>
      <c r="AP326" s="78"/>
      <c r="AQ326" s="78"/>
      <c r="AR326" s="78"/>
      <c r="AS326" s="78"/>
      <c r="AT326" s="78"/>
      <c r="AU326" s="78"/>
      <c r="AV326" s="78"/>
    </row>
    <row r="327" spans="1:48" ht="14.2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78"/>
      <c r="AP327" s="78"/>
      <c r="AQ327" s="78"/>
      <c r="AR327" s="78"/>
      <c r="AS327" s="78"/>
      <c r="AT327" s="78"/>
      <c r="AU327" s="78"/>
      <c r="AV327" s="78"/>
    </row>
    <row r="328" spans="1:48" ht="14.2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78"/>
      <c r="AP328" s="78"/>
      <c r="AQ328" s="78"/>
      <c r="AR328" s="78"/>
      <c r="AS328" s="78"/>
      <c r="AT328" s="78"/>
      <c r="AU328" s="78"/>
      <c r="AV328" s="78"/>
    </row>
    <row r="329" spans="1:48" ht="14.2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78"/>
      <c r="AP329" s="78"/>
      <c r="AQ329" s="78"/>
      <c r="AR329" s="78"/>
      <c r="AS329" s="78"/>
      <c r="AT329" s="78"/>
      <c r="AU329" s="78"/>
      <c r="AV329" s="78"/>
    </row>
    <row r="330" spans="1:48" ht="14.2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78"/>
      <c r="AP330" s="78"/>
      <c r="AQ330" s="78"/>
      <c r="AR330" s="78"/>
      <c r="AS330" s="78"/>
      <c r="AT330" s="78"/>
      <c r="AU330" s="78"/>
      <c r="AV330" s="78"/>
    </row>
    <row r="331" spans="1:48" ht="14.2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78"/>
      <c r="AP331" s="78"/>
      <c r="AQ331" s="78"/>
      <c r="AR331" s="78"/>
      <c r="AS331" s="78"/>
      <c r="AT331" s="78"/>
      <c r="AU331" s="78"/>
      <c r="AV331" s="78"/>
    </row>
    <row r="332" spans="1:48" ht="14.2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78"/>
      <c r="AP332" s="78"/>
      <c r="AQ332" s="78"/>
      <c r="AR332" s="78"/>
      <c r="AS332" s="78"/>
      <c r="AT332" s="78"/>
      <c r="AU332" s="78"/>
      <c r="AV332" s="78"/>
    </row>
    <row r="333" spans="1:48" ht="14.2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78"/>
      <c r="AP333" s="78"/>
      <c r="AQ333" s="78"/>
      <c r="AR333" s="78"/>
      <c r="AS333" s="78"/>
      <c r="AT333" s="78"/>
      <c r="AU333" s="78"/>
      <c r="AV333" s="78"/>
    </row>
    <row r="334" spans="1:48" ht="14.2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78"/>
      <c r="AP334" s="78"/>
      <c r="AQ334" s="78"/>
      <c r="AR334" s="78"/>
      <c r="AS334" s="78"/>
      <c r="AT334" s="78"/>
      <c r="AU334" s="78"/>
      <c r="AV334" s="78"/>
    </row>
    <row r="335" spans="1:48" ht="14.2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78"/>
      <c r="AP335" s="78"/>
      <c r="AQ335" s="78"/>
      <c r="AR335" s="78"/>
      <c r="AS335" s="78"/>
      <c r="AT335" s="78"/>
      <c r="AU335" s="78"/>
      <c r="AV335" s="78"/>
    </row>
    <row r="336" spans="1:48" ht="14.2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78"/>
      <c r="AP336" s="78"/>
      <c r="AQ336" s="78"/>
      <c r="AR336" s="78"/>
      <c r="AS336" s="78"/>
      <c r="AT336" s="78"/>
      <c r="AU336" s="78"/>
      <c r="AV336" s="78"/>
    </row>
    <row r="337" spans="1:48" ht="14.2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78"/>
      <c r="AP337" s="78"/>
      <c r="AQ337" s="78"/>
      <c r="AR337" s="78"/>
      <c r="AS337" s="78"/>
      <c r="AT337" s="78"/>
      <c r="AU337" s="78"/>
      <c r="AV337" s="78"/>
    </row>
    <row r="338" spans="1:48" ht="14.2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78"/>
      <c r="AP338" s="78"/>
      <c r="AQ338" s="78"/>
      <c r="AR338" s="78"/>
      <c r="AS338" s="78"/>
      <c r="AT338" s="78"/>
      <c r="AU338" s="78"/>
      <c r="AV338" s="78"/>
    </row>
    <row r="339" spans="1:48" ht="14.2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78"/>
      <c r="AP339" s="78"/>
      <c r="AQ339" s="78"/>
      <c r="AR339" s="78"/>
      <c r="AS339" s="78"/>
      <c r="AT339" s="78"/>
      <c r="AU339" s="78"/>
      <c r="AV339" s="78"/>
    </row>
    <row r="340" spans="1:48" ht="14.2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78"/>
      <c r="AP340" s="78"/>
      <c r="AQ340" s="78"/>
      <c r="AR340" s="78"/>
      <c r="AS340" s="78"/>
      <c r="AT340" s="78"/>
      <c r="AU340" s="78"/>
      <c r="AV340" s="78"/>
    </row>
    <row r="341" spans="1:48" ht="14.2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78"/>
      <c r="AP341" s="78"/>
      <c r="AQ341" s="78"/>
      <c r="AR341" s="78"/>
      <c r="AS341" s="78"/>
      <c r="AT341" s="78"/>
      <c r="AU341" s="78"/>
      <c r="AV341" s="78"/>
    </row>
    <row r="342" spans="1:48" ht="14.2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78"/>
      <c r="AP342" s="78"/>
      <c r="AQ342" s="78"/>
      <c r="AR342" s="78"/>
      <c r="AS342" s="78"/>
      <c r="AT342" s="78"/>
      <c r="AU342" s="78"/>
      <c r="AV342" s="78"/>
    </row>
    <row r="343" spans="1:48" ht="14.2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78"/>
      <c r="AP343" s="78"/>
      <c r="AQ343" s="78"/>
      <c r="AR343" s="78"/>
      <c r="AS343" s="78"/>
      <c r="AT343" s="78"/>
      <c r="AU343" s="78"/>
      <c r="AV343" s="78"/>
    </row>
    <row r="344" spans="1:48" ht="14.2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78"/>
      <c r="AP344" s="78"/>
      <c r="AQ344" s="78"/>
      <c r="AR344" s="78"/>
      <c r="AS344" s="78"/>
      <c r="AT344" s="78"/>
      <c r="AU344" s="78"/>
      <c r="AV344" s="78"/>
    </row>
    <row r="345" spans="1:48" ht="14.2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78"/>
      <c r="AP345" s="78"/>
      <c r="AQ345" s="78"/>
      <c r="AR345" s="78"/>
      <c r="AS345" s="78"/>
      <c r="AT345" s="78"/>
      <c r="AU345" s="78"/>
      <c r="AV345" s="78"/>
    </row>
    <row r="346" spans="1:48" ht="14.2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78"/>
      <c r="AP346" s="78"/>
      <c r="AQ346" s="78"/>
      <c r="AR346" s="78"/>
      <c r="AS346" s="78"/>
      <c r="AT346" s="78"/>
      <c r="AU346" s="78"/>
      <c r="AV346" s="78"/>
    </row>
    <row r="347" spans="1:48" ht="14.2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78"/>
      <c r="AP347" s="78"/>
      <c r="AQ347" s="78"/>
      <c r="AR347" s="78"/>
      <c r="AS347" s="78"/>
      <c r="AT347" s="78"/>
      <c r="AU347" s="78"/>
      <c r="AV347" s="78"/>
    </row>
    <row r="348" spans="1:48" ht="14.2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78"/>
      <c r="AP348" s="78"/>
      <c r="AQ348" s="78"/>
      <c r="AR348" s="78"/>
      <c r="AS348" s="78"/>
      <c r="AT348" s="78"/>
      <c r="AU348" s="78"/>
      <c r="AV348" s="78"/>
    </row>
    <row r="349" spans="1:48" ht="14.2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78"/>
      <c r="AP349" s="78"/>
      <c r="AQ349" s="78"/>
      <c r="AR349" s="78"/>
      <c r="AS349" s="78"/>
      <c r="AT349" s="78"/>
      <c r="AU349" s="78"/>
      <c r="AV349" s="78"/>
    </row>
    <row r="350" spans="1:48" ht="14.2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78"/>
      <c r="AP350" s="78"/>
      <c r="AQ350" s="78"/>
      <c r="AR350" s="78"/>
      <c r="AS350" s="78"/>
      <c r="AT350" s="78"/>
      <c r="AU350" s="78"/>
      <c r="AV350" s="78"/>
    </row>
    <row r="351" spans="1:48" ht="14.2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78"/>
      <c r="AP351" s="78"/>
      <c r="AQ351" s="78"/>
      <c r="AR351" s="78"/>
      <c r="AS351" s="78"/>
      <c r="AT351" s="78"/>
      <c r="AU351" s="78"/>
      <c r="AV351" s="78"/>
    </row>
    <row r="352" spans="1:48" ht="14.2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78"/>
      <c r="AP352" s="78"/>
      <c r="AQ352" s="78"/>
      <c r="AR352" s="78"/>
      <c r="AS352" s="78"/>
      <c r="AT352" s="78"/>
      <c r="AU352" s="78"/>
      <c r="AV352" s="78"/>
    </row>
    <row r="353" spans="1:48" ht="14.2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78"/>
      <c r="AP353" s="78"/>
      <c r="AQ353" s="78"/>
      <c r="AR353" s="78"/>
      <c r="AS353" s="78"/>
      <c r="AT353" s="78"/>
      <c r="AU353" s="78"/>
      <c r="AV353" s="78"/>
    </row>
    <row r="354" spans="1:48" ht="14.2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78"/>
      <c r="AP354" s="78"/>
      <c r="AQ354" s="78"/>
      <c r="AR354" s="78"/>
      <c r="AS354" s="78"/>
      <c r="AT354" s="78"/>
      <c r="AU354" s="78"/>
      <c r="AV354" s="78"/>
    </row>
    <row r="355" spans="1:48" ht="14.2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78"/>
      <c r="AP355" s="78"/>
      <c r="AQ355" s="78"/>
      <c r="AR355" s="78"/>
      <c r="AS355" s="78"/>
      <c r="AT355" s="78"/>
      <c r="AU355" s="78"/>
      <c r="AV355" s="78"/>
    </row>
    <row r="356" spans="1:48" ht="14.2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78"/>
      <c r="AP356" s="78"/>
      <c r="AQ356" s="78"/>
      <c r="AR356" s="78"/>
      <c r="AS356" s="78"/>
      <c r="AT356" s="78"/>
      <c r="AU356" s="78"/>
      <c r="AV356" s="78"/>
    </row>
    <row r="357" spans="1:48" ht="14.2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78"/>
      <c r="AP357" s="78"/>
      <c r="AQ357" s="78"/>
      <c r="AR357" s="78"/>
      <c r="AS357" s="78"/>
      <c r="AT357" s="78"/>
      <c r="AU357" s="78"/>
      <c r="AV357" s="78"/>
    </row>
    <row r="358" spans="1:48" ht="14.2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78"/>
      <c r="AP358" s="78"/>
      <c r="AQ358" s="78"/>
      <c r="AR358" s="78"/>
      <c r="AS358" s="78"/>
      <c r="AT358" s="78"/>
      <c r="AU358" s="78"/>
      <c r="AV358" s="78"/>
    </row>
    <row r="359" spans="1:48" ht="14.2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78"/>
      <c r="AP359" s="78"/>
      <c r="AQ359" s="78"/>
      <c r="AR359" s="78"/>
      <c r="AS359" s="78"/>
      <c r="AT359" s="78"/>
      <c r="AU359" s="78"/>
      <c r="AV359" s="78"/>
    </row>
    <row r="360" spans="1:48" ht="14.2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78"/>
      <c r="AP360" s="78"/>
      <c r="AQ360" s="78"/>
      <c r="AR360" s="78"/>
      <c r="AS360" s="78"/>
      <c r="AT360" s="78"/>
      <c r="AU360" s="78"/>
      <c r="AV360" s="78"/>
    </row>
    <row r="361" spans="1:48" ht="14.2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78"/>
      <c r="AP361" s="78"/>
      <c r="AQ361" s="78"/>
      <c r="AR361" s="78"/>
      <c r="AS361" s="78"/>
      <c r="AT361" s="78"/>
      <c r="AU361" s="78"/>
      <c r="AV361" s="78"/>
    </row>
    <row r="362" spans="1:48" ht="14.2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78"/>
      <c r="AP362" s="78"/>
      <c r="AQ362" s="78"/>
      <c r="AR362" s="78"/>
      <c r="AS362" s="78"/>
      <c r="AT362" s="78"/>
      <c r="AU362" s="78"/>
      <c r="AV362" s="78"/>
    </row>
    <row r="363" spans="1:48" ht="14.2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78"/>
      <c r="AP363" s="78"/>
      <c r="AQ363" s="78"/>
      <c r="AR363" s="78"/>
      <c r="AS363" s="78"/>
      <c r="AT363" s="78"/>
      <c r="AU363" s="78"/>
      <c r="AV363" s="78"/>
    </row>
    <row r="364" spans="1:48" ht="14.2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78"/>
      <c r="AP364" s="78"/>
      <c r="AQ364" s="78"/>
      <c r="AR364" s="78"/>
      <c r="AS364" s="78"/>
      <c r="AT364" s="78"/>
      <c r="AU364" s="78"/>
      <c r="AV364" s="78"/>
    </row>
    <row r="365" spans="1:48" ht="14.2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78"/>
      <c r="AP365" s="78"/>
      <c r="AQ365" s="78"/>
      <c r="AR365" s="78"/>
      <c r="AS365" s="78"/>
      <c r="AT365" s="78"/>
      <c r="AU365" s="78"/>
      <c r="AV365" s="78"/>
    </row>
    <row r="366" spans="1:48" ht="14.2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78"/>
      <c r="AP366" s="78"/>
      <c r="AQ366" s="78"/>
      <c r="AR366" s="78"/>
      <c r="AS366" s="78"/>
      <c r="AT366" s="78"/>
      <c r="AU366" s="78"/>
      <c r="AV366" s="78"/>
    </row>
    <row r="367" spans="1:48" ht="14.2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78"/>
      <c r="AP367" s="78"/>
      <c r="AQ367" s="78"/>
      <c r="AR367" s="78"/>
      <c r="AS367" s="78"/>
      <c r="AT367" s="78"/>
      <c r="AU367" s="78"/>
      <c r="AV367" s="78"/>
    </row>
    <row r="368" spans="1:48" ht="14.2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78"/>
      <c r="AP368" s="78"/>
      <c r="AQ368" s="78"/>
      <c r="AR368" s="78"/>
      <c r="AS368" s="78"/>
      <c r="AT368" s="78"/>
      <c r="AU368" s="78"/>
      <c r="AV368" s="78"/>
    </row>
    <row r="369" spans="1:48" ht="14.2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78"/>
      <c r="AP369" s="78"/>
      <c r="AQ369" s="78"/>
      <c r="AR369" s="78"/>
      <c r="AS369" s="78"/>
      <c r="AT369" s="78"/>
      <c r="AU369" s="78"/>
      <c r="AV369" s="78"/>
    </row>
    <row r="370" spans="1:48" ht="14.2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78"/>
      <c r="AP370" s="78"/>
      <c r="AQ370" s="78"/>
      <c r="AR370" s="78"/>
      <c r="AS370" s="78"/>
      <c r="AT370" s="78"/>
      <c r="AU370" s="78"/>
      <c r="AV370" s="78"/>
    </row>
    <row r="371" spans="1:48" ht="14.2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78"/>
      <c r="AP371" s="78"/>
      <c r="AQ371" s="78"/>
      <c r="AR371" s="78"/>
      <c r="AS371" s="78"/>
      <c r="AT371" s="78"/>
      <c r="AU371" s="78"/>
      <c r="AV371" s="78"/>
    </row>
    <row r="372" spans="1:48" ht="14.2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78"/>
      <c r="AP372" s="78"/>
      <c r="AQ372" s="78"/>
      <c r="AR372" s="78"/>
      <c r="AS372" s="78"/>
      <c r="AT372" s="78"/>
      <c r="AU372" s="78"/>
      <c r="AV372" s="78"/>
    </row>
    <row r="373" spans="1:48" ht="14.2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78"/>
      <c r="AP373" s="78"/>
      <c r="AQ373" s="78"/>
      <c r="AR373" s="78"/>
      <c r="AS373" s="78"/>
      <c r="AT373" s="78"/>
      <c r="AU373" s="78"/>
      <c r="AV373" s="78"/>
    </row>
    <row r="374" spans="1:48" ht="14.2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78"/>
      <c r="AP374" s="78"/>
      <c r="AQ374" s="78"/>
      <c r="AR374" s="78"/>
      <c r="AS374" s="78"/>
      <c r="AT374" s="78"/>
      <c r="AU374" s="78"/>
      <c r="AV374" s="78"/>
    </row>
    <row r="375" spans="1:48" ht="14.2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78"/>
      <c r="AP375" s="78"/>
      <c r="AQ375" s="78"/>
      <c r="AR375" s="78"/>
      <c r="AS375" s="78"/>
      <c r="AT375" s="78"/>
      <c r="AU375" s="78"/>
      <c r="AV375" s="78"/>
    </row>
    <row r="376" spans="1:48" ht="14.2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c r="AR376" s="78"/>
      <c r="AS376" s="78"/>
      <c r="AT376" s="78"/>
      <c r="AU376" s="78"/>
      <c r="AV376" s="78"/>
    </row>
    <row r="377" spans="1:48" ht="14.2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78"/>
      <c r="AP377" s="78"/>
      <c r="AQ377" s="78"/>
      <c r="AR377" s="78"/>
      <c r="AS377" s="78"/>
      <c r="AT377" s="78"/>
      <c r="AU377" s="78"/>
      <c r="AV377" s="78"/>
    </row>
    <row r="378" spans="1:48" ht="14.2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78"/>
      <c r="AP378" s="78"/>
      <c r="AQ378" s="78"/>
      <c r="AR378" s="78"/>
      <c r="AS378" s="78"/>
      <c r="AT378" s="78"/>
      <c r="AU378" s="78"/>
      <c r="AV378" s="78"/>
    </row>
    <row r="379" spans="1:48" ht="14.2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78"/>
      <c r="AP379" s="78"/>
      <c r="AQ379" s="78"/>
      <c r="AR379" s="78"/>
      <c r="AS379" s="78"/>
      <c r="AT379" s="78"/>
      <c r="AU379" s="78"/>
      <c r="AV379" s="78"/>
    </row>
    <row r="380" spans="1:48" ht="14.2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78"/>
      <c r="AP380" s="78"/>
      <c r="AQ380" s="78"/>
      <c r="AR380" s="78"/>
      <c r="AS380" s="78"/>
      <c r="AT380" s="78"/>
      <c r="AU380" s="78"/>
      <c r="AV380" s="78"/>
    </row>
    <row r="381" spans="1:48" ht="14.2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78"/>
      <c r="AP381" s="78"/>
      <c r="AQ381" s="78"/>
      <c r="AR381" s="78"/>
      <c r="AS381" s="78"/>
      <c r="AT381" s="78"/>
      <c r="AU381" s="78"/>
      <c r="AV381" s="78"/>
    </row>
    <row r="382" spans="1:48" ht="14.2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78"/>
      <c r="AP382" s="78"/>
      <c r="AQ382" s="78"/>
      <c r="AR382" s="78"/>
      <c r="AS382" s="78"/>
      <c r="AT382" s="78"/>
      <c r="AU382" s="78"/>
      <c r="AV382" s="78"/>
    </row>
    <row r="383" spans="1:48" ht="14.2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c r="AR383" s="78"/>
      <c r="AS383" s="78"/>
      <c r="AT383" s="78"/>
      <c r="AU383" s="78"/>
      <c r="AV383" s="78"/>
    </row>
    <row r="384" spans="1:48" ht="14.2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c r="AS384" s="78"/>
      <c r="AT384" s="78"/>
      <c r="AU384" s="78"/>
      <c r="AV384" s="78"/>
    </row>
    <row r="385" spans="1:48" ht="14.2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8"/>
      <c r="AT385" s="78"/>
      <c r="AU385" s="78"/>
      <c r="AV385" s="78"/>
    </row>
    <row r="386" spans="1:48" ht="14.2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8"/>
      <c r="AT386" s="78"/>
      <c r="AU386" s="78"/>
      <c r="AV386" s="78"/>
    </row>
    <row r="387" spans="1:48" ht="14.2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c r="AR387" s="78"/>
      <c r="AS387" s="78"/>
      <c r="AT387" s="78"/>
      <c r="AU387" s="78"/>
      <c r="AV387" s="78"/>
    </row>
    <row r="388" spans="1:48" ht="14.2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c r="AR388" s="78"/>
      <c r="AS388" s="78"/>
      <c r="AT388" s="78"/>
      <c r="AU388" s="78"/>
      <c r="AV388" s="78"/>
    </row>
    <row r="389" spans="1:48" ht="14.2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c r="AS389" s="78"/>
      <c r="AT389" s="78"/>
      <c r="AU389" s="78"/>
      <c r="AV389" s="78"/>
    </row>
    <row r="390" spans="1:48" ht="14.2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c r="AR390" s="78"/>
      <c r="AS390" s="78"/>
      <c r="AT390" s="78"/>
      <c r="AU390" s="78"/>
      <c r="AV390" s="78"/>
    </row>
    <row r="391" spans="1:48" ht="14.2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78"/>
      <c r="AQ391" s="78"/>
      <c r="AR391" s="78"/>
      <c r="AS391" s="78"/>
      <c r="AT391" s="78"/>
      <c r="AU391" s="78"/>
      <c r="AV391" s="78"/>
    </row>
    <row r="392" spans="1:48" ht="14.2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78"/>
      <c r="AP392" s="78"/>
      <c r="AQ392" s="78"/>
      <c r="AR392" s="78"/>
      <c r="AS392" s="78"/>
      <c r="AT392" s="78"/>
      <c r="AU392" s="78"/>
      <c r="AV392" s="78"/>
    </row>
    <row r="393" spans="1:48" ht="14.2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78"/>
      <c r="AP393" s="78"/>
      <c r="AQ393" s="78"/>
      <c r="AR393" s="78"/>
      <c r="AS393" s="78"/>
      <c r="AT393" s="78"/>
      <c r="AU393" s="78"/>
      <c r="AV393" s="78"/>
    </row>
    <row r="394" spans="1:48" ht="14.2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c r="AR394" s="78"/>
      <c r="AS394" s="78"/>
      <c r="AT394" s="78"/>
      <c r="AU394" s="78"/>
      <c r="AV394" s="78"/>
    </row>
    <row r="395" spans="1:48" ht="14.2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8"/>
      <c r="AT395" s="78"/>
      <c r="AU395" s="78"/>
      <c r="AV395" s="78"/>
    </row>
    <row r="396" spans="1:48" ht="14.2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row>
    <row r="397" spans="1:48" ht="14.2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78"/>
      <c r="AP397" s="78"/>
      <c r="AQ397" s="78"/>
      <c r="AR397" s="78"/>
      <c r="AS397" s="78"/>
      <c r="AT397" s="78"/>
      <c r="AU397" s="78"/>
      <c r="AV397" s="78"/>
    </row>
    <row r="398" spans="1:48" ht="14.2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8"/>
      <c r="AR398" s="78"/>
      <c r="AS398" s="78"/>
      <c r="AT398" s="78"/>
      <c r="AU398" s="78"/>
      <c r="AV398" s="78"/>
    </row>
    <row r="399" spans="1:48" ht="14.2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8"/>
      <c r="AR399" s="78"/>
      <c r="AS399" s="78"/>
      <c r="AT399" s="78"/>
      <c r="AU399" s="78"/>
      <c r="AV399" s="78"/>
    </row>
    <row r="400" spans="1:48" ht="14.2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8"/>
      <c r="AR400" s="78"/>
      <c r="AS400" s="78"/>
      <c r="AT400" s="78"/>
      <c r="AU400" s="78"/>
      <c r="AV400" s="78"/>
    </row>
    <row r="401" spans="1:48" ht="14.2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8"/>
      <c r="AR401" s="78"/>
      <c r="AS401" s="78"/>
      <c r="AT401" s="78"/>
      <c r="AU401" s="78"/>
      <c r="AV401" s="78"/>
    </row>
    <row r="402" spans="1:48" ht="14.2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8"/>
      <c r="AR402" s="78"/>
      <c r="AS402" s="78"/>
      <c r="AT402" s="78"/>
      <c r="AU402" s="78"/>
      <c r="AV402" s="78"/>
    </row>
    <row r="403" spans="1:48" ht="14.2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78"/>
      <c r="AP403" s="78"/>
      <c r="AQ403" s="78"/>
      <c r="AR403" s="78"/>
      <c r="AS403" s="78"/>
      <c r="AT403" s="78"/>
      <c r="AU403" s="78"/>
      <c r="AV403" s="78"/>
    </row>
    <row r="404" spans="1:48" ht="14.2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78"/>
      <c r="AP404" s="78"/>
      <c r="AQ404" s="78"/>
      <c r="AR404" s="78"/>
      <c r="AS404" s="78"/>
      <c r="AT404" s="78"/>
      <c r="AU404" s="78"/>
      <c r="AV404" s="78"/>
    </row>
    <row r="405" spans="1:48" ht="14.2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78"/>
      <c r="AP405" s="78"/>
      <c r="AQ405" s="78"/>
      <c r="AR405" s="78"/>
      <c r="AS405" s="78"/>
      <c r="AT405" s="78"/>
      <c r="AU405" s="78"/>
      <c r="AV405" s="78"/>
    </row>
    <row r="406" spans="1:48" ht="14.2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78"/>
      <c r="AP406" s="78"/>
      <c r="AQ406" s="78"/>
      <c r="AR406" s="78"/>
      <c r="AS406" s="78"/>
      <c r="AT406" s="78"/>
      <c r="AU406" s="78"/>
      <c r="AV406" s="78"/>
    </row>
    <row r="407" spans="1:48" ht="14.2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78"/>
      <c r="AP407" s="78"/>
      <c r="AQ407" s="78"/>
      <c r="AR407" s="78"/>
      <c r="AS407" s="78"/>
      <c r="AT407" s="78"/>
      <c r="AU407" s="78"/>
      <c r="AV407" s="78"/>
    </row>
    <row r="408" spans="1:48" ht="14.2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78"/>
      <c r="AP408" s="78"/>
      <c r="AQ408" s="78"/>
      <c r="AR408" s="78"/>
      <c r="AS408" s="78"/>
      <c r="AT408" s="78"/>
      <c r="AU408" s="78"/>
      <c r="AV408" s="78"/>
    </row>
    <row r="409" spans="1:48" ht="14.2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78"/>
      <c r="AP409" s="78"/>
      <c r="AQ409" s="78"/>
      <c r="AR409" s="78"/>
      <c r="AS409" s="78"/>
      <c r="AT409" s="78"/>
      <c r="AU409" s="78"/>
      <c r="AV409" s="78"/>
    </row>
    <row r="410" spans="1:48" ht="14.2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c r="AO410" s="78"/>
      <c r="AP410" s="78"/>
      <c r="AQ410" s="78"/>
      <c r="AR410" s="78"/>
      <c r="AS410" s="78"/>
      <c r="AT410" s="78"/>
      <c r="AU410" s="78"/>
      <c r="AV410" s="78"/>
    </row>
    <row r="411" spans="1:48" ht="14.2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c r="AO411" s="78"/>
      <c r="AP411" s="78"/>
      <c r="AQ411" s="78"/>
      <c r="AR411" s="78"/>
      <c r="AS411" s="78"/>
      <c r="AT411" s="78"/>
      <c r="AU411" s="78"/>
      <c r="AV411" s="78"/>
    </row>
    <row r="412" spans="1:48" ht="14.2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78"/>
      <c r="AO412" s="78"/>
      <c r="AP412" s="78"/>
      <c r="AQ412" s="78"/>
      <c r="AR412" s="78"/>
      <c r="AS412" s="78"/>
      <c r="AT412" s="78"/>
      <c r="AU412" s="78"/>
      <c r="AV412" s="78"/>
    </row>
    <row r="413" spans="1:48" ht="14.2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78"/>
      <c r="AP413" s="78"/>
      <c r="AQ413" s="78"/>
      <c r="AR413" s="78"/>
      <c r="AS413" s="78"/>
      <c r="AT413" s="78"/>
      <c r="AU413" s="78"/>
      <c r="AV413" s="78"/>
    </row>
    <row r="414" spans="1:48" ht="14.2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c r="AO414" s="78"/>
      <c r="AP414" s="78"/>
      <c r="AQ414" s="78"/>
      <c r="AR414" s="78"/>
      <c r="AS414" s="78"/>
      <c r="AT414" s="78"/>
      <c r="AU414" s="78"/>
      <c r="AV414" s="78"/>
    </row>
    <row r="415" spans="1:48" ht="14.2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c r="AO415" s="78"/>
      <c r="AP415" s="78"/>
      <c r="AQ415" s="78"/>
      <c r="AR415" s="78"/>
      <c r="AS415" s="78"/>
      <c r="AT415" s="78"/>
      <c r="AU415" s="78"/>
      <c r="AV415" s="78"/>
    </row>
    <row r="416" spans="1:48" ht="14.2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c r="AO416" s="78"/>
      <c r="AP416" s="78"/>
      <c r="AQ416" s="78"/>
      <c r="AR416" s="78"/>
      <c r="AS416" s="78"/>
      <c r="AT416" s="78"/>
      <c r="AU416" s="78"/>
      <c r="AV416" s="78"/>
    </row>
    <row r="417" spans="1:48" ht="14.2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78"/>
      <c r="AP417" s="78"/>
      <c r="AQ417" s="78"/>
      <c r="AR417" s="78"/>
      <c r="AS417" s="78"/>
      <c r="AT417" s="78"/>
      <c r="AU417" s="78"/>
      <c r="AV417" s="78"/>
    </row>
    <row r="418" spans="1:48" ht="14.2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c r="AO418" s="78"/>
      <c r="AP418" s="78"/>
      <c r="AQ418" s="78"/>
      <c r="AR418" s="78"/>
      <c r="AS418" s="78"/>
      <c r="AT418" s="78"/>
      <c r="AU418" s="78"/>
      <c r="AV418" s="78"/>
    </row>
    <row r="419" spans="1:48" ht="14.2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78"/>
      <c r="AP419" s="78"/>
      <c r="AQ419" s="78"/>
      <c r="AR419" s="78"/>
      <c r="AS419" s="78"/>
      <c r="AT419" s="78"/>
      <c r="AU419" s="78"/>
      <c r="AV419" s="78"/>
    </row>
    <row r="420" spans="1:48" ht="14.2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78"/>
      <c r="AO420" s="78"/>
      <c r="AP420" s="78"/>
      <c r="AQ420" s="78"/>
      <c r="AR420" s="78"/>
      <c r="AS420" s="78"/>
      <c r="AT420" s="78"/>
      <c r="AU420" s="78"/>
      <c r="AV420" s="78"/>
    </row>
    <row r="421" spans="1:48" ht="14.2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78"/>
      <c r="AP421" s="78"/>
      <c r="AQ421" s="78"/>
      <c r="AR421" s="78"/>
      <c r="AS421" s="78"/>
      <c r="AT421" s="78"/>
      <c r="AU421" s="78"/>
      <c r="AV421" s="78"/>
    </row>
    <row r="422" spans="1:48" ht="14.2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78"/>
      <c r="AP422" s="78"/>
      <c r="AQ422" s="78"/>
      <c r="AR422" s="78"/>
      <c r="AS422" s="78"/>
      <c r="AT422" s="78"/>
      <c r="AU422" s="78"/>
      <c r="AV422" s="78"/>
    </row>
    <row r="423" spans="1:48" ht="14.2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78"/>
      <c r="AO423" s="78"/>
      <c r="AP423" s="78"/>
      <c r="AQ423" s="78"/>
      <c r="AR423" s="78"/>
      <c r="AS423" s="78"/>
      <c r="AT423" s="78"/>
      <c r="AU423" s="78"/>
      <c r="AV423" s="78"/>
    </row>
    <row r="424" spans="1:48" ht="14.2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78"/>
      <c r="AO424" s="78"/>
      <c r="AP424" s="78"/>
      <c r="AQ424" s="78"/>
      <c r="AR424" s="78"/>
      <c r="AS424" s="78"/>
      <c r="AT424" s="78"/>
      <c r="AU424" s="78"/>
      <c r="AV424" s="78"/>
    </row>
    <row r="425" spans="1:48" ht="14.2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78"/>
      <c r="AO425" s="78"/>
      <c r="AP425" s="78"/>
      <c r="AQ425" s="78"/>
      <c r="AR425" s="78"/>
      <c r="AS425" s="78"/>
      <c r="AT425" s="78"/>
      <c r="AU425" s="78"/>
      <c r="AV425" s="78"/>
    </row>
    <row r="426" spans="1:48" ht="14.2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78"/>
      <c r="AO426" s="78"/>
      <c r="AP426" s="78"/>
      <c r="AQ426" s="78"/>
      <c r="AR426" s="78"/>
      <c r="AS426" s="78"/>
      <c r="AT426" s="78"/>
      <c r="AU426" s="78"/>
      <c r="AV426" s="78"/>
    </row>
    <row r="427" spans="1:48" ht="14.2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78"/>
      <c r="AO427" s="78"/>
      <c r="AP427" s="78"/>
      <c r="AQ427" s="78"/>
      <c r="AR427" s="78"/>
      <c r="AS427" s="78"/>
      <c r="AT427" s="78"/>
      <c r="AU427" s="78"/>
      <c r="AV427" s="78"/>
    </row>
    <row r="428" spans="1:48" ht="14.2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78"/>
      <c r="AP428" s="78"/>
      <c r="AQ428" s="78"/>
      <c r="AR428" s="78"/>
      <c r="AS428" s="78"/>
      <c r="AT428" s="78"/>
      <c r="AU428" s="78"/>
      <c r="AV428" s="78"/>
    </row>
    <row r="429" spans="1:48" ht="14.2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78"/>
      <c r="AP429" s="78"/>
      <c r="AQ429" s="78"/>
      <c r="AR429" s="78"/>
      <c r="AS429" s="78"/>
      <c r="AT429" s="78"/>
      <c r="AU429" s="78"/>
      <c r="AV429" s="78"/>
    </row>
    <row r="430" spans="1:48" ht="14.2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78"/>
      <c r="AP430" s="78"/>
      <c r="AQ430" s="78"/>
      <c r="AR430" s="78"/>
      <c r="AS430" s="78"/>
      <c r="AT430" s="78"/>
      <c r="AU430" s="78"/>
      <c r="AV430" s="78"/>
    </row>
    <row r="431" spans="1:48" ht="14.2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78"/>
      <c r="AQ431" s="78"/>
      <c r="AR431" s="78"/>
      <c r="AS431" s="78"/>
      <c r="AT431" s="78"/>
      <c r="AU431" s="78"/>
      <c r="AV431" s="78"/>
    </row>
    <row r="432" spans="1:48" ht="14.2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8"/>
      <c r="AR432" s="78"/>
      <c r="AS432" s="78"/>
      <c r="AT432" s="78"/>
      <c r="AU432" s="78"/>
      <c r="AV432" s="78"/>
    </row>
    <row r="433" spans="1:48" ht="14.2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8"/>
      <c r="AR433" s="78"/>
      <c r="AS433" s="78"/>
      <c r="AT433" s="78"/>
      <c r="AU433" s="78"/>
      <c r="AV433" s="78"/>
    </row>
    <row r="434" spans="1:48" ht="14.2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8"/>
      <c r="AR434" s="78"/>
      <c r="AS434" s="78"/>
      <c r="AT434" s="78"/>
      <c r="AU434" s="78"/>
      <c r="AV434" s="78"/>
    </row>
    <row r="435" spans="1:48" ht="14.2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8"/>
      <c r="AR435" s="78"/>
      <c r="AS435" s="78"/>
      <c r="AT435" s="78"/>
      <c r="AU435" s="78"/>
      <c r="AV435" s="78"/>
    </row>
    <row r="436" spans="1:48" ht="14.2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8"/>
      <c r="AR436" s="78"/>
      <c r="AS436" s="78"/>
      <c r="AT436" s="78"/>
      <c r="AU436" s="78"/>
      <c r="AV436" s="78"/>
    </row>
    <row r="437" spans="1:48" ht="14.2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8"/>
      <c r="AR437" s="78"/>
      <c r="AS437" s="78"/>
      <c r="AT437" s="78"/>
      <c r="AU437" s="78"/>
      <c r="AV437" s="78"/>
    </row>
    <row r="438" spans="1:48" ht="14.2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8"/>
      <c r="AR438" s="78"/>
      <c r="AS438" s="78"/>
      <c r="AT438" s="78"/>
      <c r="AU438" s="78"/>
      <c r="AV438" s="78"/>
    </row>
    <row r="439" spans="1:48" ht="14.2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8"/>
      <c r="AR439" s="78"/>
      <c r="AS439" s="78"/>
      <c r="AT439" s="78"/>
      <c r="AU439" s="78"/>
      <c r="AV439" s="78"/>
    </row>
    <row r="440" spans="1:48" ht="14.2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8"/>
      <c r="AR440" s="78"/>
      <c r="AS440" s="78"/>
      <c r="AT440" s="78"/>
      <c r="AU440" s="78"/>
      <c r="AV440" s="78"/>
    </row>
    <row r="441" spans="1:48" ht="14.2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8"/>
      <c r="AR441" s="78"/>
      <c r="AS441" s="78"/>
      <c r="AT441" s="78"/>
      <c r="AU441" s="78"/>
      <c r="AV441" s="78"/>
    </row>
    <row r="442" spans="1:48" ht="14.2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8"/>
      <c r="AR442" s="78"/>
      <c r="AS442" s="78"/>
      <c r="AT442" s="78"/>
      <c r="AU442" s="78"/>
      <c r="AV442" s="78"/>
    </row>
    <row r="443" spans="1:48" ht="14.2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78"/>
      <c r="AO443" s="78"/>
      <c r="AP443" s="78"/>
      <c r="AQ443" s="78"/>
      <c r="AR443" s="78"/>
      <c r="AS443" s="78"/>
      <c r="AT443" s="78"/>
      <c r="AU443" s="78"/>
      <c r="AV443" s="78"/>
    </row>
    <row r="444" spans="1:48" ht="14.2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78"/>
      <c r="AP444" s="78"/>
      <c r="AQ444" s="78"/>
      <c r="AR444" s="78"/>
      <c r="AS444" s="78"/>
      <c r="AT444" s="78"/>
      <c r="AU444" s="78"/>
      <c r="AV444" s="78"/>
    </row>
    <row r="445" spans="1:48" ht="14.2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8"/>
      <c r="AR445" s="78"/>
      <c r="AS445" s="78"/>
      <c r="AT445" s="78"/>
      <c r="AU445" s="78"/>
      <c r="AV445" s="78"/>
    </row>
    <row r="446" spans="1:48" ht="14.2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8"/>
      <c r="AR446" s="78"/>
      <c r="AS446" s="78"/>
      <c r="AT446" s="78"/>
      <c r="AU446" s="78"/>
      <c r="AV446" s="78"/>
    </row>
    <row r="447" spans="1:48" ht="14.2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78"/>
      <c r="AO447" s="78"/>
      <c r="AP447" s="78"/>
      <c r="AQ447" s="78"/>
      <c r="AR447" s="78"/>
      <c r="AS447" s="78"/>
      <c r="AT447" s="78"/>
      <c r="AU447" s="78"/>
      <c r="AV447" s="78"/>
    </row>
    <row r="448" spans="1:48" ht="14.2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78"/>
      <c r="AP448" s="78"/>
      <c r="AQ448" s="78"/>
      <c r="AR448" s="78"/>
      <c r="AS448" s="78"/>
      <c r="AT448" s="78"/>
      <c r="AU448" s="78"/>
      <c r="AV448" s="78"/>
    </row>
    <row r="449" spans="1:48" ht="14.2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78"/>
      <c r="AP449" s="78"/>
      <c r="AQ449" s="78"/>
      <c r="AR449" s="78"/>
      <c r="AS449" s="78"/>
      <c r="AT449" s="78"/>
      <c r="AU449" s="78"/>
      <c r="AV449" s="78"/>
    </row>
    <row r="450" spans="1:48" ht="14.2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78"/>
      <c r="AP450" s="78"/>
      <c r="AQ450" s="78"/>
      <c r="AR450" s="78"/>
      <c r="AS450" s="78"/>
      <c r="AT450" s="78"/>
      <c r="AU450" s="78"/>
      <c r="AV450" s="78"/>
    </row>
    <row r="451" spans="1:48" ht="14.2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78"/>
      <c r="AP451" s="78"/>
      <c r="AQ451" s="78"/>
      <c r="AR451" s="78"/>
      <c r="AS451" s="78"/>
      <c r="AT451" s="78"/>
      <c r="AU451" s="78"/>
      <c r="AV451" s="78"/>
    </row>
    <row r="452" spans="1:48" ht="14.2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78"/>
      <c r="AO452" s="78"/>
      <c r="AP452" s="78"/>
      <c r="AQ452" s="78"/>
      <c r="AR452" s="78"/>
      <c r="AS452" s="78"/>
      <c r="AT452" s="78"/>
      <c r="AU452" s="78"/>
      <c r="AV452" s="78"/>
    </row>
    <row r="453" spans="1:48" ht="14.2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78"/>
      <c r="AO453" s="78"/>
      <c r="AP453" s="78"/>
      <c r="AQ453" s="78"/>
      <c r="AR453" s="78"/>
      <c r="AS453" s="78"/>
      <c r="AT453" s="78"/>
      <c r="AU453" s="78"/>
      <c r="AV453" s="78"/>
    </row>
    <row r="454" spans="1:48" ht="14.2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78"/>
      <c r="AP454" s="78"/>
      <c r="AQ454" s="78"/>
      <c r="AR454" s="78"/>
      <c r="AS454" s="78"/>
      <c r="AT454" s="78"/>
      <c r="AU454" s="78"/>
      <c r="AV454" s="78"/>
    </row>
    <row r="455" spans="1:48" ht="14.2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78"/>
      <c r="AP455" s="78"/>
      <c r="AQ455" s="78"/>
      <c r="AR455" s="78"/>
      <c r="AS455" s="78"/>
      <c r="AT455" s="78"/>
      <c r="AU455" s="78"/>
      <c r="AV455" s="78"/>
    </row>
    <row r="456" spans="1:48" ht="14.2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78"/>
      <c r="AO456" s="78"/>
      <c r="AP456" s="78"/>
      <c r="AQ456" s="78"/>
      <c r="AR456" s="78"/>
      <c r="AS456" s="78"/>
      <c r="AT456" s="78"/>
      <c r="AU456" s="78"/>
      <c r="AV456" s="78"/>
    </row>
    <row r="457" spans="1:48" ht="14.2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78"/>
      <c r="AP457" s="78"/>
      <c r="AQ457" s="78"/>
      <c r="AR457" s="78"/>
      <c r="AS457" s="78"/>
      <c r="AT457" s="78"/>
      <c r="AU457" s="78"/>
      <c r="AV457" s="78"/>
    </row>
    <row r="458" spans="1:48" ht="14.2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78"/>
      <c r="AO458" s="78"/>
      <c r="AP458" s="78"/>
      <c r="AQ458" s="78"/>
      <c r="AR458" s="78"/>
      <c r="AS458" s="78"/>
      <c r="AT458" s="78"/>
      <c r="AU458" s="78"/>
      <c r="AV458" s="78"/>
    </row>
    <row r="459" spans="1:48" ht="14.2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row>
    <row r="460" spans="1:48" ht="14.2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78"/>
      <c r="AO460" s="78"/>
      <c r="AP460" s="78"/>
      <c r="AQ460" s="78"/>
      <c r="AR460" s="78"/>
      <c r="AS460" s="78"/>
      <c r="AT460" s="78"/>
      <c r="AU460" s="78"/>
      <c r="AV460" s="78"/>
    </row>
    <row r="461" spans="1:48" ht="14.2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78"/>
      <c r="AO461" s="78"/>
      <c r="AP461" s="78"/>
      <c r="AQ461" s="78"/>
      <c r="AR461" s="78"/>
      <c r="AS461" s="78"/>
      <c r="AT461" s="78"/>
      <c r="AU461" s="78"/>
      <c r="AV461" s="78"/>
    </row>
    <row r="462" spans="1:48" ht="14.2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78"/>
      <c r="AO462" s="78"/>
      <c r="AP462" s="78"/>
      <c r="AQ462" s="78"/>
      <c r="AR462" s="78"/>
      <c r="AS462" s="78"/>
      <c r="AT462" s="78"/>
      <c r="AU462" s="78"/>
      <c r="AV462" s="78"/>
    </row>
    <row r="463" spans="1:48" ht="14.2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78"/>
      <c r="AO463" s="78"/>
      <c r="AP463" s="78"/>
      <c r="AQ463" s="78"/>
      <c r="AR463" s="78"/>
      <c r="AS463" s="78"/>
      <c r="AT463" s="78"/>
      <c r="AU463" s="78"/>
      <c r="AV463" s="78"/>
    </row>
    <row r="464" spans="1:48" ht="14.2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78"/>
      <c r="AP464" s="78"/>
      <c r="AQ464" s="78"/>
      <c r="AR464" s="78"/>
      <c r="AS464" s="78"/>
      <c r="AT464" s="78"/>
      <c r="AU464" s="78"/>
      <c r="AV464" s="78"/>
    </row>
    <row r="465" spans="1:48" ht="14.2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78"/>
      <c r="AO465" s="78"/>
      <c r="AP465" s="78"/>
      <c r="AQ465" s="78"/>
      <c r="AR465" s="78"/>
      <c r="AS465" s="78"/>
      <c r="AT465" s="78"/>
      <c r="AU465" s="78"/>
      <c r="AV465" s="78"/>
    </row>
    <row r="466" spans="1:48" ht="14.2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78"/>
      <c r="AO466" s="78"/>
      <c r="AP466" s="78"/>
      <c r="AQ466" s="78"/>
      <c r="AR466" s="78"/>
      <c r="AS466" s="78"/>
      <c r="AT466" s="78"/>
      <c r="AU466" s="78"/>
      <c r="AV466" s="78"/>
    </row>
    <row r="467" spans="1:48" ht="14.2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78"/>
      <c r="AP467" s="78"/>
      <c r="AQ467" s="78"/>
      <c r="AR467" s="78"/>
      <c r="AS467" s="78"/>
      <c r="AT467" s="78"/>
      <c r="AU467" s="78"/>
      <c r="AV467" s="78"/>
    </row>
    <row r="468" spans="1:48" ht="14.2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78"/>
      <c r="AO468" s="78"/>
      <c r="AP468" s="78"/>
      <c r="AQ468" s="78"/>
      <c r="AR468" s="78"/>
      <c r="AS468" s="78"/>
      <c r="AT468" s="78"/>
      <c r="AU468" s="78"/>
      <c r="AV468" s="78"/>
    </row>
    <row r="469" spans="1:48" ht="14.2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78"/>
      <c r="AO469" s="78"/>
      <c r="AP469" s="78"/>
      <c r="AQ469" s="78"/>
      <c r="AR469" s="78"/>
      <c r="AS469" s="78"/>
      <c r="AT469" s="78"/>
      <c r="AU469" s="78"/>
      <c r="AV469" s="78"/>
    </row>
    <row r="470" spans="1:48" ht="14.2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78"/>
      <c r="AO470" s="78"/>
      <c r="AP470" s="78"/>
      <c r="AQ470" s="78"/>
      <c r="AR470" s="78"/>
      <c r="AS470" s="78"/>
      <c r="AT470" s="78"/>
      <c r="AU470" s="78"/>
      <c r="AV470" s="78"/>
    </row>
    <row r="471" spans="1:48" ht="14.2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78"/>
      <c r="AO471" s="78"/>
      <c r="AP471" s="78"/>
      <c r="AQ471" s="78"/>
      <c r="AR471" s="78"/>
      <c r="AS471" s="78"/>
      <c r="AT471" s="78"/>
      <c r="AU471" s="78"/>
      <c r="AV471" s="78"/>
    </row>
    <row r="472" spans="1:48" ht="14.2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78"/>
      <c r="AO472" s="78"/>
      <c r="AP472" s="78"/>
      <c r="AQ472" s="78"/>
      <c r="AR472" s="78"/>
      <c r="AS472" s="78"/>
      <c r="AT472" s="78"/>
      <c r="AU472" s="78"/>
      <c r="AV472" s="78"/>
    </row>
    <row r="473" spans="1:48" ht="14.2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78"/>
      <c r="AO473" s="78"/>
      <c r="AP473" s="78"/>
      <c r="AQ473" s="78"/>
      <c r="AR473" s="78"/>
      <c r="AS473" s="78"/>
      <c r="AT473" s="78"/>
      <c r="AU473" s="78"/>
      <c r="AV473" s="78"/>
    </row>
    <row r="474" spans="1:48" ht="14.2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78"/>
      <c r="AP474" s="78"/>
      <c r="AQ474" s="78"/>
      <c r="AR474" s="78"/>
      <c r="AS474" s="78"/>
      <c r="AT474" s="78"/>
      <c r="AU474" s="78"/>
      <c r="AV474" s="78"/>
    </row>
    <row r="475" spans="1:48" ht="14.2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78"/>
      <c r="AO475" s="78"/>
      <c r="AP475" s="78"/>
      <c r="AQ475" s="78"/>
      <c r="AR475" s="78"/>
      <c r="AS475" s="78"/>
      <c r="AT475" s="78"/>
      <c r="AU475" s="78"/>
      <c r="AV475" s="78"/>
    </row>
    <row r="476" spans="1:48" ht="14.2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78"/>
      <c r="AO476" s="78"/>
      <c r="AP476" s="78"/>
      <c r="AQ476" s="78"/>
      <c r="AR476" s="78"/>
      <c r="AS476" s="78"/>
      <c r="AT476" s="78"/>
      <c r="AU476" s="78"/>
      <c r="AV476" s="78"/>
    </row>
    <row r="477" spans="1:48" ht="14.2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78"/>
      <c r="AO477" s="78"/>
      <c r="AP477" s="78"/>
      <c r="AQ477" s="78"/>
      <c r="AR477" s="78"/>
      <c r="AS477" s="78"/>
      <c r="AT477" s="78"/>
      <c r="AU477" s="78"/>
      <c r="AV477" s="78"/>
    </row>
    <row r="478" spans="1:48" ht="14.2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78"/>
      <c r="AO478" s="78"/>
      <c r="AP478" s="78"/>
      <c r="AQ478" s="78"/>
      <c r="AR478" s="78"/>
      <c r="AS478" s="78"/>
      <c r="AT478" s="78"/>
      <c r="AU478" s="78"/>
      <c r="AV478" s="78"/>
    </row>
    <row r="479" spans="1:48" ht="14.2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78"/>
      <c r="AO479" s="78"/>
      <c r="AP479" s="78"/>
      <c r="AQ479" s="78"/>
      <c r="AR479" s="78"/>
      <c r="AS479" s="78"/>
      <c r="AT479" s="78"/>
      <c r="AU479" s="78"/>
      <c r="AV479" s="78"/>
    </row>
    <row r="480" spans="1:48" ht="14.2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78"/>
      <c r="AP480" s="78"/>
      <c r="AQ480" s="78"/>
      <c r="AR480" s="78"/>
      <c r="AS480" s="78"/>
      <c r="AT480" s="78"/>
      <c r="AU480" s="78"/>
      <c r="AV480" s="78"/>
    </row>
    <row r="481" spans="1:48" ht="14.2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78"/>
      <c r="AP481" s="78"/>
      <c r="AQ481" s="78"/>
      <c r="AR481" s="78"/>
      <c r="AS481" s="78"/>
      <c r="AT481" s="78"/>
      <c r="AU481" s="78"/>
      <c r="AV481" s="78"/>
    </row>
    <row r="482" spans="1:48" ht="14.2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78"/>
      <c r="AP482" s="78"/>
      <c r="AQ482" s="78"/>
      <c r="AR482" s="78"/>
      <c r="AS482" s="78"/>
      <c r="AT482" s="78"/>
      <c r="AU482" s="78"/>
      <c r="AV482" s="78"/>
    </row>
    <row r="483" spans="1:48" ht="14.2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78"/>
      <c r="AP483" s="78"/>
      <c r="AQ483" s="78"/>
      <c r="AR483" s="78"/>
      <c r="AS483" s="78"/>
      <c r="AT483" s="78"/>
      <c r="AU483" s="78"/>
      <c r="AV483" s="78"/>
    </row>
    <row r="484" spans="1:48" ht="14.2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78"/>
      <c r="AP484" s="78"/>
      <c r="AQ484" s="78"/>
      <c r="AR484" s="78"/>
      <c r="AS484" s="78"/>
      <c r="AT484" s="78"/>
      <c r="AU484" s="78"/>
      <c r="AV484" s="78"/>
    </row>
    <row r="485" spans="1:48" ht="14.2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78"/>
      <c r="AP485" s="78"/>
      <c r="AQ485" s="78"/>
      <c r="AR485" s="78"/>
      <c r="AS485" s="78"/>
      <c r="AT485" s="78"/>
      <c r="AU485" s="78"/>
      <c r="AV485" s="78"/>
    </row>
    <row r="486" spans="1:48" ht="14.2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78"/>
      <c r="AP486" s="78"/>
      <c r="AQ486" s="78"/>
      <c r="AR486" s="78"/>
      <c r="AS486" s="78"/>
      <c r="AT486" s="78"/>
      <c r="AU486" s="78"/>
      <c r="AV486" s="78"/>
    </row>
    <row r="487" spans="1:48" ht="14.2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78"/>
      <c r="AP487" s="78"/>
      <c r="AQ487" s="78"/>
      <c r="AR487" s="78"/>
      <c r="AS487" s="78"/>
      <c r="AT487" s="78"/>
      <c r="AU487" s="78"/>
      <c r="AV487" s="78"/>
    </row>
    <row r="488" spans="1:48" ht="14.2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78"/>
      <c r="AP488" s="78"/>
      <c r="AQ488" s="78"/>
      <c r="AR488" s="78"/>
      <c r="AS488" s="78"/>
      <c r="AT488" s="78"/>
      <c r="AU488" s="78"/>
      <c r="AV488" s="78"/>
    </row>
    <row r="489" spans="1:48" ht="14.2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78"/>
      <c r="AP489" s="78"/>
      <c r="AQ489" s="78"/>
      <c r="AR489" s="78"/>
      <c r="AS489" s="78"/>
      <c r="AT489" s="78"/>
      <c r="AU489" s="78"/>
      <c r="AV489" s="78"/>
    </row>
    <row r="490" spans="1:48" ht="14.2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78"/>
      <c r="AP490" s="78"/>
      <c r="AQ490" s="78"/>
      <c r="AR490" s="78"/>
      <c r="AS490" s="78"/>
      <c r="AT490" s="78"/>
      <c r="AU490" s="78"/>
      <c r="AV490" s="78"/>
    </row>
    <row r="491" spans="1:48" ht="14.2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78"/>
      <c r="AP491" s="78"/>
      <c r="AQ491" s="78"/>
      <c r="AR491" s="78"/>
      <c r="AS491" s="78"/>
      <c r="AT491" s="78"/>
      <c r="AU491" s="78"/>
      <c r="AV491" s="78"/>
    </row>
    <row r="492" spans="1:48" ht="14.2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78"/>
      <c r="AP492" s="78"/>
      <c r="AQ492" s="78"/>
      <c r="AR492" s="78"/>
      <c r="AS492" s="78"/>
      <c r="AT492" s="78"/>
      <c r="AU492" s="78"/>
      <c r="AV492" s="78"/>
    </row>
    <row r="493" spans="1:48" ht="14.2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78"/>
      <c r="AP493" s="78"/>
      <c r="AQ493" s="78"/>
      <c r="AR493" s="78"/>
      <c r="AS493" s="78"/>
      <c r="AT493" s="78"/>
      <c r="AU493" s="78"/>
      <c r="AV493" s="78"/>
    </row>
    <row r="494" spans="1:48" ht="14.2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78"/>
      <c r="AO494" s="78"/>
      <c r="AP494" s="78"/>
      <c r="AQ494" s="78"/>
      <c r="AR494" s="78"/>
      <c r="AS494" s="78"/>
      <c r="AT494" s="78"/>
      <c r="AU494" s="78"/>
      <c r="AV494" s="78"/>
    </row>
    <row r="495" spans="1:48" ht="14.2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78"/>
      <c r="AO495" s="78"/>
      <c r="AP495" s="78"/>
      <c r="AQ495" s="78"/>
      <c r="AR495" s="78"/>
      <c r="AS495" s="78"/>
      <c r="AT495" s="78"/>
      <c r="AU495" s="78"/>
      <c r="AV495" s="78"/>
    </row>
    <row r="496" spans="1:48" ht="14.2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78"/>
      <c r="AO496" s="78"/>
      <c r="AP496" s="78"/>
      <c r="AQ496" s="78"/>
      <c r="AR496" s="78"/>
      <c r="AS496" s="78"/>
      <c r="AT496" s="78"/>
      <c r="AU496" s="78"/>
      <c r="AV496" s="78"/>
    </row>
    <row r="497" spans="1:48" ht="14.2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78"/>
      <c r="AO497" s="78"/>
      <c r="AP497" s="78"/>
      <c r="AQ497" s="78"/>
      <c r="AR497" s="78"/>
      <c r="AS497" s="78"/>
      <c r="AT497" s="78"/>
      <c r="AU497" s="78"/>
      <c r="AV497" s="78"/>
    </row>
    <row r="498" spans="1:48" ht="14.2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78"/>
      <c r="AP498" s="78"/>
      <c r="AQ498" s="78"/>
      <c r="AR498" s="78"/>
      <c r="AS498" s="78"/>
      <c r="AT498" s="78"/>
      <c r="AU498" s="78"/>
      <c r="AV498" s="78"/>
    </row>
    <row r="499" spans="1:48" ht="14.2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78"/>
      <c r="AP499" s="78"/>
      <c r="AQ499" s="78"/>
      <c r="AR499" s="78"/>
      <c r="AS499" s="78"/>
      <c r="AT499" s="78"/>
      <c r="AU499" s="78"/>
      <c r="AV499" s="78"/>
    </row>
    <row r="500" spans="1:48" ht="14.2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78"/>
      <c r="AP500" s="78"/>
      <c r="AQ500" s="78"/>
      <c r="AR500" s="78"/>
      <c r="AS500" s="78"/>
      <c r="AT500" s="78"/>
      <c r="AU500" s="78"/>
      <c r="AV500" s="78"/>
    </row>
    <row r="501" spans="1:48" ht="14.2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78"/>
      <c r="AP501" s="78"/>
      <c r="AQ501" s="78"/>
      <c r="AR501" s="78"/>
      <c r="AS501" s="78"/>
      <c r="AT501" s="78"/>
      <c r="AU501" s="78"/>
      <c r="AV501" s="78"/>
    </row>
    <row r="502" spans="1:48" ht="14.2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78"/>
      <c r="AP502" s="78"/>
      <c r="AQ502" s="78"/>
      <c r="AR502" s="78"/>
      <c r="AS502" s="78"/>
      <c r="AT502" s="78"/>
      <c r="AU502" s="78"/>
      <c r="AV502" s="78"/>
    </row>
    <row r="503" spans="1:48" ht="14.2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78"/>
      <c r="AO503" s="78"/>
      <c r="AP503" s="78"/>
      <c r="AQ503" s="78"/>
      <c r="AR503" s="78"/>
      <c r="AS503" s="78"/>
      <c r="AT503" s="78"/>
      <c r="AU503" s="78"/>
      <c r="AV503" s="78"/>
    </row>
    <row r="504" spans="1:48" ht="14.2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78"/>
      <c r="AO504" s="78"/>
      <c r="AP504" s="78"/>
      <c r="AQ504" s="78"/>
      <c r="AR504" s="78"/>
      <c r="AS504" s="78"/>
      <c r="AT504" s="78"/>
      <c r="AU504" s="78"/>
      <c r="AV504" s="78"/>
    </row>
    <row r="505" spans="1:48" ht="14.2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78"/>
      <c r="AP505" s="78"/>
      <c r="AQ505" s="78"/>
      <c r="AR505" s="78"/>
      <c r="AS505" s="78"/>
      <c r="AT505" s="78"/>
      <c r="AU505" s="78"/>
      <c r="AV505" s="78"/>
    </row>
    <row r="506" spans="1:48" ht="14.2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78"/>
      <c r="AO506" s="78"/>
      <c r="AP506" s="78"/>
      <c r="AQ506" s="78"/>
      <c r="AR506" s="78"/>
      <c r="AS506" s="78"/>
      <c r="AT506" s="78"/>
      <c r="AU506" s="78"/>
      <c r="AV506" s="78"/>
    </row>
    <row r="507" spans="1:48" ht="14.2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78"/>
      <c r="AO507" s="78"/>
      <c r="AP507" s="78"/>
      <c r="AQ507" s="78"/>
      <c r="AR507" s="78"/>
      <c r="AS507" s="78"/>
      <c r="AT507" s="78"/>
      <c r="AU507" s="78"/>
      <c r="AV507" s="78"/>
    </row>
    <row r="508" spans="1:48" ht="14.2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78"/>
      <c r="AO508" s="78"/>
      <c r="AP508" s="78"/>
      <c r="AQ508" s="78"/>
      <c r="AR508" s="78"/>
      <c r="AS508" s="78"/>
      <c r="AT508" s="78"/>
      <c r="AU508" s="78"/>
      <c r="AV508" s="78"/>
    </row>
    <row r="509" spans="1:48" ht="14.2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78"/>
      <c r="AP509" s="78"/>
      <c r="AQ509" s="78"/>
      <c r="AR509" s="78"/>
      <c r="AS509" s="78"/>
      <c r="AT509" s="78"/>
      <c r="AU509" s="78"/>
      <c r="AV509" s="78"/>
    </row>
    <row r="510" spans="1:48" ht="14.2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8"/>
      <c r="AR510" s="78"/>
      <c r="AS510" s="78"/>
      <c r="AT510" s="78"/>
      <c r="AU510" s="78"/>
      <c r="AV510" s="78"/>
    </row>
    <row r="511" spans="1:48" ht="14.2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8"/>
      <c r="AR511" s="78"/>
      <c r="AS511" s="78"/>
      <c r="AT511" s="78"/>
      <c r="AU511" s="78"/>
      <c r="AV511" s="78"/>
    </row>
    <row r="512" spans="1:48" ht="14.2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8"/>
      <c r="AR512" s="78"/>
      <c r="AS512" s="78"/>
      <c r="AT512" s="78"/>
      <c r="AU512" s="78"/>
      <c r="AV512" s="78"/>
    </row>
    <row r="513" spans="1:48" ht="14.2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8"/>
      <c r="AR513" s="78"/>
      <c r="AS513" s="78"/>
      <c r="AT513" s="78"/>
      <c r="AU513" s="78"/>
      <c r="AV513" s="78"/>
    </row>
    <row r="514" spans="1:48" ht="14.2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8"/>
      <c r="AR514" s="78"/>
      <c r="AS514" s="78"/>
      <c r="AT514" s="78"/>
      <c r="AU514" s="78"/>
      <c r="AV514" s="78"/>
    </row>
    <row r="515" spans="1:48" ht="14.2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78"/>
      <c r="AO515" s="78"/>
      <c r="AP515" s="78"/>
      <c r="AQ515" s="78"/>
      <c r="AR515" s="78"/>
      <c r="AS515" s="78"/>
      <c r="AT515" s="78"/>
      <c r="AU515" s="78"/>
      <c r="AV515" s="78"/>
    </row>
    <row r="516" spans="1:48" ht="14.2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78"/>
      <c r="AO516" s="78"/>
      <c r="AP516" s="78"/>
      <c r="AQ516" s="78"/>
      <c r="AR516" s="78"/>
      <c r="AS516" s="78"/>
      <c r="AT516" s="78"/>
      <c r="AU516" s="78"/>
      <c r="AV516" s="78"/>
    </row>
    <row r="517" spans="1:48" ht="14.2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78"/>
      <c r="AO517" s="78"/>
      <c r="AP517" s="78"/>
      <c r="AQ517" s="78"/>
      <c r="AR517" s="78"/>
      <c r="AS517" s="78"/>
      <c r="AT517" s="78"/>
      <c r="AU517" s="78"/>
      <c r="AV517" s="78"/>
    </row>
    <row r="518" spans="1:48" ht="14.2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78"/>
      <c r="AO518" s="78"/>
      <c r="AP518" s="78"/>
      <c r="AQ518" s="78"/>
      <c r="AR518" s="78"/>
      <c r="AS518" s="78"/>
      <c r="AT518" s="78"/>
      <c r="AU518" s="78"/>
      <c r="AV518" s="78"/>
    </row>
    <row r="519" spans="1:48" ht="14.2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78"/>
      <c r="AO519" s="78"/>
      <c r="AP519" s="78"/>
      <c r="AQ519" s="78"/>
      <c r="AR519" s="78"/>
      <c r="AS519" s="78"/>
      <c r="AT519" s="78"/>
      <c r="AU519" s="78"/>
      <c r="AV519" s="78"/>
    </row>
    <row r="520" spans="1:48" ht="14.2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78"/>
      <c r="AO520" s="78"/>
      <c r="AP520" s="78"/>
      <c r="AQ520" s="78"/>
      <c r="AR520" s="78"/>
      <c r="AS520" s="78"/>
      <c r="AT520" s="78"/>
      <c r="AU520" s="78"/>
      <c r="AV520" s="78"/>
    </row>
    <row r="521" spans="1:48" ht="14.2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78"/>
      <c r="AO521" s="78"/>
      <c r="AP521" s="78"/>
      <c r="AQ521" s="78"/>
      <c r="AR521" s="78"/>
      <c r="AS521" s="78"/>
      <c r="AT521" s="78"/>
      <c r="AU521" s="78"/>
      <c r="AV521" s="78"/>
    </row>
    <row r="522" spans="1:48" ht="14.2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78"/>
      <c r="AO522" s="78"/>
      <c r="AP522" s="78"/>
      <c r="AQ522" s="78"/>
      <c r="AR522" s="78"/>
      <c r="AS522" s="78"/>
      <c r="AT522" s="78"/>
      <c r="AU522" s="78"/>
      <c r="AV522" s="78"/>
    </row>
    <row r="523" spans="1:48" ht="14.2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78"/>
      <c r="AP523" s="78"/>
      <c r="AQ523" s="78"/>
      <c r="AR523" s="78"/>
      <c r="AS523" s="78"/>
      <c r="AT523" s="78"/>
      <c r="AU523" s="78"/>
      <c r="AV523" s="78"/>
    </row>
    <row r="524" spans="1:48" ht="14.2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78"/>
      <c r="AP524" s="78"/>
      <c r="AQ524" s="78"/>
      <c r="AR524" s="78"/>
      <c r="AS524" s="78"/>
      <c r="AT524" s="78"/>
      <c r="AU524" s="78"/>
      <c r="AV524" s="78"/>
    </row>
    <row r="525" spans="1:48" ht="14.2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78"/>
      <c r="AP525" s="78"/>
      <c r="AQ525" s="78"/>
      <c r="AR525" s="78"/>
      <c r="AS525" s="78"/>
      <c r="AT525" s="78"/>
      <c r="AU525" s="78"/>
      <c r="AV525" s="78"/>
    </row>
    <row r="526" spans="1:48" ht="14.2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78"/>
      <c r="AO526" s="78"/>
      <c r="AP526" s="78"/>
      <c r="AQ526" s="78"/>
      <c r="AR526" s="78"/>
      <c r="AS526" s="78"/>
      <c r="AT526" s="78"/>
      <c r="AU526" s="78"/>
      <c r="AV526" s="78"/>
    </row>
    <row r="527" spans="1:48" ht="14.2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78"/>
      <c r="AO527" s="78"/>
      <c r="AP527" s="78"/>
      <c r="AQ527" s="78"/>
      <c r="AR527" s="78"/>
      <c r="AS527" s="78"/>
      <c r="AT527" s="78"/>
      <c r="AU527" s="78"/>
      <c r="AV527" s="78"/>
    </row>
    <row r="528" spans="1:48" ht="14.2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78"/>
      <c r="AP528" s="78"/>
      <c r="AQ528" s="78"/>
      <c r="AR528" s="78"/>
      <c r="AS528" s="78"/>
      <c r="AT528" s="78"/>
      <c r="AU528" s="78"/>
      <c r="AV528" s="78"/>
    </row>
    <row r="529" spans="1:48" ht="14.2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78"/>
      <c r="AP529" s="78"/>
      <c r="AQ529" s="78"/>
      <c r="AR529" s="78"/>
      <c r="AS529" s="78"/>
      <c r="AT529" s="78"/>
      <c r="AU529" s="78"/>
      <c r="AV529" s="78"/>
    </row>
    <row r="530" spans="1:48" ht="14.2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78"/>
      <c r="AO530" s="78"/>
      <c r="AP530" s="78"/>
      <c r="AQ530" s="78"/>
      <c r="AR530" s="78"/>
      <c r="AS530" s="78"/>
      <c r="AT530" s="78"/>
      <c r="AU530" s="78"/>
      <c r="AV530" s="78"/>
    </row>
    <row r="531" spans="1:48" ht="14.2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78"/>
      <c r="AO531" s="78"/>
      <c r="AP531" s="78"/>
      <c r="AQ531" s="78"/>
      <c r="AR531" s="78"/>
      <c r="AS531" s="78"/>
      <c r="AT531" s="78"/>
      <c r="AU531" s="78"/>
      <c r="AV531" s="78"/>
    </row>
    <row r="532" spans="1:48" ht="14.2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78"/>
      <c r="AO532" s="78"/>
      <c r="AP532" s="78"/>
      <c r="AQ532" s="78"/>
      <c r="AR532" s="78"/>
      <c r="AS532" s="78"/>
      <c r="AT532" s="78"/>
      <c r="AU532" s="78"/>
      <c r="AV532" s="78"/>
    </row>
    <row r="533" spans="1:48" ht="14.2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78"/>
      <c r="AP533" s="78"/>
      <c r="AQ533" s="78"/>
      <c r="AR533" s="78"/>
      <c r="AS533" s="78"/>
      <c r="AT533" s="78"/>
      <c r="AU533" s="78"/>
      <c r="AV533" s="78"/>
    </row>
    <row r="534" spans="1:48" ht="14.2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78"/>
      <c r="AO534" s="78"/>
      <c r="AP534" s="78"/>
      <c r="AQ534" s="78"/>
      <c r="AR534" s="78"/>
      <c r="AS534" s="78"/>
      <c r="AT534" s="78"/>
      <c r="AU534" s="78"/>
      <c r="AV534" s="78"/>
    </row>
    <row r="535" spans="1:48" ht="14.2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78"/>
      <c r="AO535" s="78"/>
      <c r="AP535" s="78"/>
      <c r="AQ535" s="78"/>
      <c r="AR535" s="78"/>
      <c r="AS535" s="78"/>
      <c r="AT535" s="78"/>
      <c r="AU535" s="78"/>
      <c r="AV535" s="78"/>
    </row>
    <row r="536" spans="1:48" ht="14.2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78"/>
      <c r="AO536" s="78"/>
      <c r="AP536" s="78"/>
      <c r="AQ536" s="78"/>
      <c r="AR536" s="78"/>
      <c r="AS536" s="78"/>
      <c r="AT536" s="78"/>
      <c r="AU536" s="78"/>
      <c r="AV536" s="78"/>
    </row>
    <row r="537" spans="1:48" ht="14.2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78"/>
      <c r="AO537" s="78"/>
      <c r="AP537" s="78"/>
      <c r="AQ537" s="78"/>
      <c r="AR537" s="78"/>
      <c r="AS537" s="78"/>
      <c r="AT537" s="78"/>
      <c r="AU537" s="78"/>
      <c r="AV537" s="78"/>
    </row>
    <row r="538" spans="1:48" ht="14.2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78"/>
      <c r="AO538" s="78"/>
      <c r="AP538" s="78"/>
      <c r="AQ538" s="78"/>
      <c r="AR538" s="78"/>
      <c r="AS538" s="78"/>
      <c r="AT538" s="78"/>
      <c r="AU538" s="78"/>
      <c r="AV538" s="78"/>
    </row>
    <row r="539" spans="1:48" ht="14.2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78"/>
      <c r="AP539" s="78"/>
      <c r="AQ539" s="78"/>
      <c r="AR539" s="78"/>
      <c r="AS539" s="78"/>
      <c r="AT539" s="78"/>
      <c r="AU539" s="78"/>
      <c r="AV539" s="78"/>
    </row>
    <row r="540" spans="1:48" ht="14.2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78"/>
      <c r="AP540" s="78"/>
      <c r="AQ540" s="78"/>
      <c r="AR540" s="78"/>
      <c r="AS540" s="78"/>
      <c r="AT540" s="78"/>
      <c r="AU540" s="78"/>
      <c r="AV540" s="78"/>
    </row>
    <row r="541" spans="1:48" ht="14.2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78"/>
      <c r="AP541" s="78"/>
      <c r="AQ541" s="78"/>
      <c r="AR541" s="78"/>
      <c r="AS541" s="78"/>
      <c r="AT541" s="78"/>
      <c r="AU541" s="78"/>
      <c r="AV541" s="78"/>
    </row>
    <row r="542" spans="1:48" ht="14.2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78"/>
      <c r="AP542" s="78"/>
      <c r="AQ542" s="78"/>
      <c r="AR542" s="78"/>
      <c r="AS542" s="78"/>
      <c r="AT542" s="78"/>
      <c r="AU542" s="78"/>
      <c r="AV542" s="78"/>
    </row>
    <row r="543" spans="1:48" ht="14.2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78"/>
      <c r="AP543" s="78"/>
      <c r="AQ543" s="78"/>
      <c r="AR543" s="78"/>
      <c r="AS543" s="78"/>
      <c r="AT543" s="78"/>
      <c r="AU543" s="78"/>
      <c r="AV543" s="78"/>
    </row>
    <row r="544" spans="1:48" ht="14.2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78"/>
      <c r="AQ544" s="78"/>
      <c r="AR544" s="78"/>
      <c r="AS544" s="78"/>
      <c r="AT544" s="78"/>
      <c r="AU544" s="78"/>
      <c r="AV544" s="78"/>
    </row>
    <row r="545" spans="1:48" ht="14.2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c r="AS545" s="78"/>
      <c r="AT545" s="78"/>
      <c r="AU545" s="78"/>
      <c r="AV545" s="78"/>
    </row>
    <row r="546" spans="1:48" ht="14.2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78"/>
      <c r="AQ546" s="78"/>
      <c r="AR546" s="78"/>
      <c r="AS546" s="78"/>
      <c r="AT546" s="78"/>
      <c r="AU546" s="78"/>
      <c r="AV546" s="78"/>
    </row>
    <row r="547" spans="1:48" ht="14.2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78"/>
      <c r="AQ547" s="78"/>
      <c r="AR547" s="78"/>
      <c r="AS547" s="78"/>
      <c r="AT547" s="78"/>
      <c r="AU547" s="78"/>
      <c r="AV547" s="78"/>
    </row>
    <row r="548" spans="1:48" ht="14.2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78"/>
      <c r="AP548" s="78"/>
      <c r="AQ548" s="78"/>
      <c r="AR548" s="78"/>
      <c r="AS548" s="78"/>
      <c r="AT548" s="78"/>
      <c r="AU548" s="78"/>
      <c r="AV548" s="78"/>
    </row>
    <row r="549" spans="1:48" ht="14.2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78"/>
      <c r="AQ549" s="78"/>
      <c r="AR549" s="78"/>
      <c r="AS549" s="78"/>
      <c r="AT549" s="78"/>
      <c r="AU549" s="78"/>
      <c r="AV549" s="78"/>
    </row>
    <row r="550" spans="1:48" ht="14.2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78"/>
      <c r="AP550" s="78"/>
      <c r="AQ550" s="78"/>
      <c r="AR550" s="78"/>
      <c r="AS550" s="78"/>
      <c r="AT550" s="78"/>
      <c r="AU550" s="78"/>
      <c r="AV550" s="78"/>
    </row>
    <row r="551" spans="1:48" ht="14.2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78"/>
      <c r="AQ551" s="78"/>
      <c r="AR551" s="78"/>
      <c r="AS551" s="78"/>
      <c r="AT551" s="78"/>
      <c r="AU551" s="78"/>
      <c r="AV551" s="78"/>
    </row>
    <row r="552" spans="1:48" ht="14.2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78"/>
      <c r="AO552" s="78"/>
      <c r="AP552" s="78"/>
      <c r="AQ552" s="78"/>
      <c r="AR552" s="78"/>
      <c r="AS552" s="78"/>
      <c r="AT552" s="78"/>
      <c r="AU552" s="78"/>
      <c r="AV552" s="78"/>
    </row>
    <row r="553" spans="1:48" ht="14.2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78"/>
      <c r="AO553" s="78"/>
      <c r="AP553" s="78"/>
      <c r="AQ553" s="78"/>
      <c r="AR553" s="78"/>
      <c r="AS553" s="78"/>
      <c r="AT553" s="78"/>
      <c r="AU553" s="78"/>
      <c r="AV553" s="78"/>
    </row>
    <row r="554" spans="1:48" ht="14.2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78"/>
      <c r="AO554" s="78"/>
      <c r="AP554" s="78"/>
      <c r="AQ554" s="78"/>
      <c r="AR554" s="78"/>
      <c r="AS554" s="78"/>
      <c r="AT554" s="78"/>
      <c r="AU554" s="78"/>
      <c r="AV554" s="78"/>
    </row>
    <row r="555" spans="1:48" ht="14.2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78"/>
      <c r="AP555" s="78"/>
      <c r="AQ555" s="78"/>
      <c r="AR555" s="78"/>
      <c r="AS555" s="78"/>
      <c r="AT555" s="78"/>
      <c r="AU555" s="78"/>
      <c r="AV555" s="78"/>
    </row>
    <row r="556" spans="1:48" ht="14.2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78"/>
      <c r="AP556" s="78"/>
      <c r="AQ556" s="78"/>
      <c r="AR556" s="78"/>
      <c r="AS556" s="78"/>
      <c r="AT556" s="78"/>
      <c r="AU556" s="78"/>
      <c r="AV556" s="78"/>
    </row>
    <row r="557" spans="1:48" ht="14.2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78"/>
      <c r="AO557" s="78"/>
      <c r="AP557" s="78"/>
      <c r="AQ557" s="78"/>
      <c r="AR557" s="78"/>
      <c r="AS557" s="78"/>
      <c r="AT557" s="78"/>
      <c r="AU557" s="78"/>
      <c r="AV557" s="78"/>
    </row>
    <row r="558" spans="1:48" ht="14.2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78"/>
      <c r="AO558" s="78"/>
      <c r="AP558" s="78"/>
      <c r="AQ558" s="78"/>
      <c r="AR558" s="78"/>
      <c r="AS558" s="78"/>
      <c r="AT558" s="78"/>
      <c r="AU558" s="78"/>
      <c r="AV558" s="78"/>
    </row>
    <row r="559" spans="1:48" ht="14.2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78"/>
      <c r="AP559" s="78"/>
      <c r="AQ559" s="78"/>
      <c r="AR559" s="78"/>
      <c r="AS559" s="78"/>
      <c r="AT559" s="78"/>
      <c r="AU559" s="78"/>
      <c r="AV559" s="78"/>
    </row>
    <row r="560" spans="1:48" ht="14.2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78"/>
      <c r="AO560" s="78"/>
      <c r="AP560" s="78"/>
      <c r="AQ560" s="78"/>
      <c r="AR560" s="78"/>
      <c r="AS560" s="78"/>
      <c r="AT560" s="78"/>
      <c r="AU560" s="78"/>
      <c r="AV560" s="78"/>
    </row>
    <row r="561" spans="1:48" ht="14.2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78"/>
      <c r="AO561" s="78"/>
      <c r="AP561" s="78"/>
      <c r="AQ561" s="78"/>
      <c r="AR561" s="78"/>
      <c r="AS561" s="78"/>
      <c r="AT561" s="78"/>
      <c r="AU561" s="78"/>
      <c r="AV561" s="78"/>
    </row>
    <row r="562" spans="1:48" ht="14.2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78"/>
      <c r="AO562" s="78"/>
      <c r="AP562" s="78"/>
      <c r="AQ562" s="78"/>
      <c r="AR562" s="78"/>
      <c r="AS562" s="78"/>
      <c r="AT562" s="78"/>
      <c r="AU562" s="78"/>
      <c r="AV562" s="78"/>
    </row>
    <row r="563" spans="1:48" ht="14.2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78"/>
      <c r="AO563" s="78"/>
      <c r="AP563" s="78"/>
      <c r="AQ563" s="78"/>
      <c r="AR563" s="78"/>
      <c r="AS563" s="78"/>
      <c r="AT563" s="78"/>
      <c r="AU563" s="78"/>
      <c r="AV563" s="78"/>
    </row>
    <row r="564" spans="1:48" ht="14.2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78"/>
      <c r="AO564" s="78"/>
      <c r="AP564" s="78"/>
      <c r="AQ564" s="78"/>
      <c r="AR564" s="78"/>
      <c r="AS564" s="78"/>
      <c r="AT564" s="78"/>
      <c r="AU564" s="78"/>
      <c r="AV564" s="78"/>
    </row>
    <row r="565" spans="1:48" ht="14.2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78"/>
      <c r="AO565" s="78"/>
      <c r="AP565" s="78"/>
      <c r="AQ565" s="78"/>
      <c r="AR565" s="78"/>
      <c r="AS565" s="78"/>
      <c r="AT565" s="78"/>
      <c r="AU565" s="78"/>
      <c r="AV565" s="78"/>
    </row>
    <row r="566" spans="1:48" ht="14.2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78"/>
      <c r="AP566" s="78"/>
      <c r="AQ566" s="78"/>
      <c r="AR566" s="78"/>
      <c r="AS566" s="78"/>
      <c r="AT566" s="78"/>
      <c r="AU566" s="78"/>
      <c r="AV566" s="78"/>
    </row>
    <row r="567" spans="1:48" ht="14.2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78"/>
      <c r="AP567" s="78"/>
      <c r="AQ567" s="78"/>
      <c r="AR567" s="78"/>
      <c r="AS567" s="78"/>
      <c r="AT567" s="78"/>
      <c r="AU567" s="78"/>
      <c r="AV567" s="78"/>
    </row>
    <row r="568" spans="1:48" ht="14.2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78"/>
      <c r="AP568" s="78"/>
      <c r="AQ568" s="78"/>
      <c r="AR568" s="78"/>
      <c r="AS568" s="78"/>
      <c r="AT568" s="78"/>
      <c r="AU568" s="78"/>
      <c r="AV568" s="78"/>
    </row>
    <row r="569" spans="1:48" ht="14.2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78"/>
      <c r="AP569" s="78"/>
      <c r="AQ569" s="78"/>
      <c r="AR569" s="78"/>
      <c r="AS569" s="78"/>
      <c r="AT569" s="78"/>
      <c r="AU569" s="78"/>
      <c r="AV569" s="78"/>
    </row>
    <row r="570" spans="1:48" ht="14.2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78"/>
      <c r="AP570" s="78"/>
      <c r="AQ570" s="78"/>
      <c r="AR570" s="78"/>
      <c r="AS570" s="78"/>
      <c r="AT570" s="78"/>
      <c r="AU570" s="78"/>
      <c r="AV570" s="78"/>
    </row>
    <row r="571" spans="1:48" ht="14.2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78"/>
      <c r="AP571" s="78"/>
      <c r="AQ571" s="78"/>
      <c r="AR571" s="78"/>
      <c r="AS571" s="78"/>
      <c r="AT571" s="78"/>
      <c r="AU571" s="78"/>
      <c r="AV571" s="78"/>
    </row>
    <row r="572" spans="1:48" ht="14.2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78"/>
      <c r="AP572" s="78"/>
      <c r="AQ572" s="78"/>
      <c r="AR572" s="78"/>
      <c r="AS572" s="78"/>
      <c r="AT572" s="78"/>
      <c r="AU572" s="78"/>
      <c r="AV572" s="78"/>
    </row>
    <row r="573" spans="1:48" ht="14.2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78"/>
      <c r="AP573" s="78"/>
      <c r="AQ573" s="78"/>
      <c r="AR573" s="78"/>
      <c r="AS573" s="78"/>
      <c r="AT573" s="78"/>
      <c r="AU573" s="78"/>
      <c r="AV573" s="78"/>
    </row>
    <row r="574" spans="1:48" ht="14.2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78"/>
      <c r="AP574" s="78"/>
      <c r="AQ574" s="78"/>
      <c r="AR574" s="78"/>
      <c r="AS574" s="78"/>
      <c r="AT574" s="78"/>
      <c r="AU574" s="78"/>
      <c r="AV574" s="78"/>
    </row>
    <row r="575" spans="1:48" ht="14.2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78"/>
      <c r="AO575" s="78"/>
      <c r="AP575" s="78"/>
      <c r="AQ575" s="78"/>
      <c r="AR575" s="78"/>
      <c r="AS575" s="78"/>
      <c r="AT575" s="78"/>
      <c r="AU575" s="78"/>
      <c r="AV575" s="78"/>
    </row>
    <row r="576" spans="1:48" ht="14.2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78"/>
      <c r="AO576" s="78"/>
      <c r="AP576" s="78"/>
      <c r="AQ576" s="78"/>
      <c r="AR576" s="78"/>
      <c r="AS576" s="78"/>
      <c r="AT576" s="78"/>
      <c r="AU576" s="78"/>
      <c r="AV576" s="78"/>
    </row>
    <row r="577" spans="1:48" ht="14.2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78"/>
      <c r="AO577" s="78"/>
      <c r="AP577" s="78"/>
      <c r="AQ577" s="78"/>
      <c r="AR577" s="78"/>
      <c r="AS577" s="78"/>
      <c r="AT577" s="78"/>
      <c r="AU577" s="78"/>
      <c r="AV577" s="78"/>
    </row>
    <row r="578" spans="1:48" ht="14.2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78"/>
      <c r="AO578" s="78"/>
      <c r="AP578" s="78"/>
      <c r="AQ578" s="78"/>
      <c r="AR578" s="78"/>
      <c r="AS578" s="78"/>
      <c r="AT578" s="78"/>
      <c r="AU578" s="78"/>
      <c r="AV578" s="78"/>
    </row>
    <row r="579" spans="1:48" ht="14.2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78"/>
      <c r="AO579" s="78"/>
      <c r="AP579" s="78"/>
      <c r="AQ579" s="78"/>
      <c r="AR579" s="78"/>
      <c r="AS579" s="78"/>
      <c r="AT579" s="78"/>
      <c r="AU579" s="78"/>
      <c r="AV579" s="78"/>
    </row>
    <row r="580" spans="1:48" ht="14.2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78"/>
      <c r="AO580" s="78"/>
      <c r="AP580" s="78"/>
      <c r="AQ580" s="78"/>
      <c r="AR580" s="78"/>
      <c r="AS580" s="78"/>
      <c r="AT580" s="78"/>
      <c r="AU580" s="78"/>
      <c r="AV580" s="78"/>
    </row>
    <row r="581" spans="1:48" ht="14.2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78"/>
      <c r="AO581" s="78"/>
      <c r="AP581" s="78"/>
      <c r="AQ581" s="78"/>
      <c r="AR581" s="78"/>
      <c r="AS581" s="78"/>
      <c r="AT581" s="78"/>
      <c r="AU581" s="78"/>
      <c r="AV581" s="78"/>
    </row>
    <row r="582" spans="1:48" ht="14.2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78"/>
      <c r="AP582" s="78"/>
      <c r="AQ582" s="78"/>
      <c r="AR582" s="78"/>
      <c r="AS582" s="78"/>
      <c r="AT582" s="78"/>
      <c r="AU582" s="78"/>
      <c r="AV582" s="78"/>
    </row>
    <row r="583" spans="1:48" ht="14.2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78"/>
      <c r="AP583" s="78"/>
      <c r="AQ583" s="78"/>
      <c r="AR583" s="78"/>
      <c r="AS583" s="78"/>
      <c r="AT583" s="78"/>
      <c r="AU583" s="78"/>
      <c r="AV583" s="78"/>
    </row>
    <row r="584" spans="1:48" ht="14.2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78"/>
      <c r="AP584" s="78"/>
      <c r="AQ584" s="78"/>
      <c r="AR584" s="78"/>
      <c r="AS584" s="78"/>
      <c r="AT584" s="78"/>
      <c r="AU584" s="78"/>
      <c r="AV584" s="78"/>
    </row>
    <row r="585" spans="1:48" ht="14.2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78"/>
      <c r="AP585" s="78"/>
      <c r="AQ585" s="78"/>
      <c r="AR585" s="78"/>
      <c r="AS585" s="78"/>
      <c r="AT585" s="78"/>
      <c r="AU585" s="78"/>
      <c r="AV585" s="78"/>
    </row>
    <row r="586" spans="1:48" ht="14.2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78"/>
      <c r="AP586" s="78"/>
      <c r="AQ586" s="78"/>
      <c r="AR586" s="78"/>
      <c r="AS586" s="78"/>
      <c r="AT586" s="78"/>
      <c r="AU586" s="78"/>
      <c r="AV586" s="78"/>
    </row>
    <row r="587" spans="1:48" ht="14.2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78"/>
      <c r="AP587" s="78"/>
      <c r="AQ587" s="78"/>
      <c r="AR587" s="78"/>
      <c r="AS587" s="78"/>
      <c r="AT587" s="78"/>
      <c r="AU587" s="78"/>
      <c r="AV587" s="78"/>
    </row>
    <row r="588" spans="1:48" ht="14.2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78"/>
      <c r="AP588" s="78"/>
      <c r="AQ588" s="78"/>
      <c r="AR588" s="78"/>
      <c r="AS588" s="78"/>
      <c r="AT588" s="78"/>
      <c r="AU588" s="78"/>
      <c r="AV588" s="78"/>
    </row>
    <row r="589" spans="1:48" ht="14.2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78"/>
      <c r="AP589" s="78"/>
      <c r="AQ589" s="78"/>
      <c r="AR589" s="78"/>
      <c r="AS589" s="78"/>
      <c r="AT589" s="78"/>
      <c r="AU589" s="78"/>
      <c r="AV589" s="78"/>
    </row>
    <row r="590" spans="1:48" ht="14.2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78"/>
      <c r="AP590" s="78"/>
      <c r="AQ590" s="78"/>
      <c r="AR590" s="78"/>
      <c r="AS590" s="78"/>
      <c r="AT590" s="78"/>
      <c r="AU590" s="78"/>
      <c r="AV590" s="78"/>
    </row>
    <row r="591" spans="1:48" ht="14.2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78"/>
      <c r="AP591" s="78"/>
      <c r="AQ591" s="78"/>
      <c r="AR591" s="78"/>
      <c r="AS591" s="78"/>
      <c r="AT591" s="78"/>
      <c r="AU591" s="78"/>
      <c r="AV591" s="78"/>
    </row>
    <row r="592" spans="1:48" ht="14.2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78"/>
      <c r="AP592" s="78"/>
      <c r="AQ592" s="78"/>
      <c r="AR592" s="78"/>
      <c r="AS592" s="78"/>
      <c r="AT592" s="78"/>
      <c r="AU592" s="78"/>
      <c r="AV592" s="78"/>
    </row>
    <row r="593" spans="1:48" ht="14.2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78"/>
      <c r="AP593" s="78"/>
      <c r="AQ593" s="78"/>
      <c r="AR593" s="78"/>
      <c r="AS593" s="78"/>
      <c r="AT593" s="78"/>
      <c r="AU593" s="78"/>
      <c r="AV593" s="78"/>
    </row>
    <row r="594" spans="1:48" ht="14.2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78"/>
      <c r="AP594" s="78"/>
      <c r="AQ594" s="78"/>
      <c r="AR594" s="78"/>
      <c r="AS594" s="78"/>
      <c r="AT594" s="78"/>
      <c r="AU594" s="78"/>
      <c r="AV594" s="78"/>
    </row>
    <row r="595" spans="1:48" ht="14.2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78"/>
      <c r="AP595" s="78"/>
      <c r="AQ595" s="78"/>
      <c r="AR595" s="78"/>
      <c r="AS595" s="78"/>
      <c r="AT595" s="78"/>
      <c r="AU595" s="78"/>
      <c r="AV595" s="78"/>
    </row>
    <row r="596" spans="1:48" ht="14.2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78"/>
      <c r="AP596" s="78"/>
      <c r="AQ596" s="78"/>
      <c r="AR596" s="78"/>
      <c r="AS596" s="78"/>
      <c r="AT596" s="78"/>
      <c r="AU596" s="78"/>
      <c r="AV596" s="78"/>
    </row>
    <row r="597" spans="1:48" ht="14.2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78"/>
      <c r="AP597" s="78"/>
      <c r="AQ597" s="78"/>
      <c r="AR597" s="78"/>
      <c r="AS597" s="78"/>
      <c r="AT597" s="78"/>
      <c r="AU597" s="78"/>
      <c r="AV597" s="78"/>
    </row>
    <row r="598" spans="1:48" ht="14.2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78"/>
      <c r="AP598" s="78"/>
      <c r="AQ598" s="78"/>
      <c r="AR598" s="78"/>
      <c r="AS598" s="78"/>
      <c r="AT598" s="78"/>
      <c r="AU598" s="78"/>
      <c r="AV598" s="78"/>
    </row>
    <row r="599" spans="1:48" ht="14.2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78"/>
      <c r="AP599" s="78"/>
      <c r="AQ599" s="78"/>
      <c r="AR599" s="78"/>
      <c r="AS599" s="78"/>
      <c r="AT599" s="78"/>
      <c r="AU599" s="78"/>
      <c r="AV599" s="78"/>
    </row>
    <row r="600" spans="1:48" ht="14.2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78"/>
      <c r="AP600" s="78"/>
      <c r="AQ600" s="78"/>
      <c r="AR600" s="78"/>
      <c r="AS600" s="78"/>
      <c r="AT600" s="78"/>
      <c r="AU600" s="78"/>
      <c r="AV600" s="78"/>
    </row>
    <row r="601" spans="1:48" ht="14.2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78"/>
      <c r="AP601" s="78"/>
      <c r="AQ601" s="78"/>
      <c r="AR601" s="78"/>
      <c r="AS601" s="78"/>
      <c r="AT601" s="78"/>
      <c r="AU601" s="78"/>
      <c r="AV601" s="78"/>
    </row>
    <row r="602" spans="1:48" ht="14.2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78"/>
      <c r="AP602" s="78"/>
      <c r="AQ602" s="78"/>
      <c r="AR602" s="78"/>
      <c r="AS602" s="78"/>
      <c r="AT602" s="78"/>
      <c r="AU602" s="78"/>
      <c r="AV602" s="78"/>
    </row>
    <row r="603" spans="1:48" ht="14.2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78"/>
      <c r="AP603" s="78"/>
      <c r="AQ603" s="78"/>
      <c r="AR603" s="78"/>
      <c r="AS603" s="78"/>
      <c r="AT603" s="78"/>
      <c r="AU603" s="78"/>
      <c r="AV603" s="78"/>
    </row>
    <row r="604" spans="1:48" ht="14.2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78"/>
      <c r="AP604" s="78"/>
      <c r="AQ604" s="78"/>
      <c r="AR604" s="78"/>
      <c r="AS604" s="78"/>
      <c r="AT604" s="78"/>
      <c r="AU604" s="78"/>
      <c r="AV604" s="78"/>
    </row>
    <row r="605" spans="1:48" ht="14.2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78"/>
      <c r="AP605" s="78"/>
      <c r="AQ605" s="78"/>
      <c r="AR605" s="78"/>
      <c r="AS605" s="78"/>
      <c r="AT605" s="78"/>
      <c r="AU605" s="78"/>
      <c r="AV605" s="78"/>
    </row>
    <row r="606" spans="1:48" ht="14.2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78"/>
      <c r="AP606" s="78"/>
      <c r="AQ606" s="78"/>
      <c r="AR606" s="78"/>
      <c r="AS606" s="78"/>
      <c r="AT606" s="78"/>
      <c r="AU606" s="78"/>
      <c r="AV606" s="78"/>
    </row>
    <row r="607" spans="1:48" ht="14.2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78"/>
      <c r="AP607" s="78"/>
      <c r="AQ607" s="78"/>
      <c r="AR607" s="78"/>
      <c r="AS607" s="78"/>
      <c r="AT607" s="78"/>
      <c r="AU607" s="78"/>
      <c r="AV607" s="78"/>
    </row>
    <row r="608" spans="1:48" ht="14.2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78"/>
      <c r="AP608" s="78"/>
      <c r="AQ608" s="78"/>
      <c r="AR608" s="78"/>
      <c r="AS608" s="78"/>
      <c r="AT608" s="78"/>
      <c r="AU608" s="78"/>
      <c r="AV608" s="78"/>
    </row>
    <row r="609" spans="1:48" ht="14.2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78"/>
      <c r="AP609" s="78"/>
      <c r="AQ609" s="78"/>
      <c r="AR609" s="78"/>
      <c r="AS609" s="78"/>
      <c r="AT609" s="78"/>
      <c r="AU609" s="78"/>
      <c r="AV609" s="78"/>
    </row>
    <row r="610" spans="1:48" ht="14.2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78"/>
      <c r="AP610" s="78"/>
      <c r="AQ610" s="78"/>
      <c r="AR610" s="78"/>
      <c r="AS610" s="78"/>
      <c r="AT610" s="78"/>
      <c r="AU610" s="78"/>
      <c r="AV610" s="78"/>
    </row>
    <row r="611" spans="1:48" ht="14.2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78"/>
      <c r="AP611" s="78"/>
      <c r="AQ611" s="78"/>
      <c r="AR611" s="78"/>
      <c r="AS611" s="78"/>
      <c r="AT611" s="78"/>
      <c r="AU611" s="78"/>
      <c r="AV611" s="78"/>
    </row>
    <row r="612" spans="1:48" ht="14.2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78"/>
      <c r="AP612" s="78"/>
      <c r="AQ612" s="78"/>
      <c r="AR612" s="78"/>
      <c r="AS612" s="78"/>
      <c r="AT612" s="78"/>
      <c r="AU612" s="78"/>
      <c r="AV612" s="78"/>
    </row>
    <row r="613" spans="1:48" ht="14.2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78"/>
      <c r="AP613" s="78"/>
      <c r="AQ613" s="78"/>
      <c r="AR613" s="78"/>
      <c r="AS613" s="78"/>
      <c r="AT613" s="78"/>
      <c r="AU613" s="78"/>
      <c r="AV613" s="78"/>
    </row>
    <row r="614" spans="1:48" ht="14.2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78"/>
      <c r="AO614" s="78"/>
      <c r="AP614" s="78"/>
      <c r="AQ614" s="78"/>
      <c r="AR614" s="78"/>
      <c r="AS614" s="78"/>
      <c r="AT614" s="78"/>
      <c r="AU614" s="78"/>
      <c r="AV614" s="78"/>
    </row>
    <row r="615" spans="1:48" ht="14.2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78"/>
      <c r="AO615" s="78"/>
      <c r="AP615" s="78"/>
      <c r="AQ615" s="78"/>
      <c r="AR615" s="78"/>
      <c r="AS615" s="78"/>
      <c r="AT615" s="78"/>
      <c r="AU615" s="78"/>
      <c r="AV615" s="78"/>
    </row>
    <row r="616" spans="1:48" ht="14.2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78"/>
      <c r="AO616" s="78"/>
      <c r="AP616" s="78"/>
      <c r="AQ616" s="78"/>
      <c r="AR616" s="78"/>
      <c r="AS616" s="78"/>
      <c r="AT616" s="78"/>
      <c r="AU616" s="78"/>
      <c r="AV616" s="78"/>
    </row>
    <row r="617" spans="1:48" ht="14.2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78"/>
      <c r="AO617" s="78"/>
      <c r="AP617" s="78"/>
      <c r="AQ617" s="78"/>
      <c r="AR617" s="78"/>
      <c r="AS617" s="78"/>
      <c r="AT617" s="78"/>
      <c r="AU617" s="78"/>
      <c r="AV617" s="78"/>
    </row>
    <row r="618" spans="1:48" ht="14.2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78"/>
      <c r="AO618" s="78"/>
      <c r="AP618" s="78"/>
      <c r="AQ618" s="78"/>
      <c r="AR618" s="78"/>
      <c r="AS618" s="78"/>
      <c r="AT618" s="78"/>
      <c r="AU618" s="78"/>
      <c r="AV618" s="78"/>
    </row>
    <row r="619" spans="1:48" ht="14.2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78"/>
      <c r="AO619" s="78"/>
      <c r="AP619" s="78"/>
      <c r="AQ619" s="78"/>
      <c r="AR619" s="78"/>
      <c r="AS619" s="78"/>
      <c r="AT619" s="78"/>
      <c r="AU619" s="78"/>
      <c r="AV619" s="78"/>
    </row>
    <row r="620" spans="1:48" ht="14.2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78"/>
      <c r="AP620" s="78"/>
      <c r="AQ620" s="78"/>
      <c r="AR620" s="78"/>
      <c r="AS620" s="78"/>
      <c r="AT620" s="78"/>
      <c r="AU620" s="78"/>
      <c r="AV620" s="78"/>
    </row>
    <row r="621" spans="1:48" ht="14.2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78"/>
      <c r="AO621" s="78"/>
      <c r="AP621" s="78"/>
      <c r="AQ621" s="78"/>
      <c r="AR621" s="78"/>
      <c r="AS621" s="78"/>
      <c r="AT621" s="78"/>
      <c r="AU621" s="78"/>
      <c r="AV621" s="78"/>
    </row>
    <row r="622" spans="1:48" ht="14.2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78"/>
      <c r="AO622" s="78"/>
      <c r="AP622" s="78"/>
      <c r="AQ622" s="78"/>
      <c r="AR622" s="78"/>
      <c r="AS622" s="78"/>
      <c r="AT622" s="78"/>
      <c r="AU622" s="78"/>
      <c r="AV622" s="78"/>
    </row>
    <row r="623" spans="1:48" ht="14.2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78"/>
      <c r="AO623" s="78"/>
      <c r="AP623" s="78"/>
      <c r="AQ623" s="78"/>
      <c r="AR623" s="78"/>
      <c r="AS623" s="78"/>
      <c r="AT623" s="78"/>
      <c r="AU623" s="78"/>
      <c r="AV623" s="78"/>
    </row>
    <row r="624" spans="1:48" ht="14.2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78"/>
      <c r="AO624" s="78"/>
      <c r="AP624" s="78"/>
      <c r="AQ624" s="78"/>
      <c r="AR624" s="78"/>
      <c r="AS624" s="78"/>
      <c r="AT624" s="78"/>
      <c r="AU624" s="78"/>
      <c r="AV624" s="78"/>
    </row>
    <row r="625" spans="1:48" ht="14.2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78"/>
      <c r="AO625" s="78"/>
      <c r="AP625" s="78"/>
      <c r="AQ625" s="78"/>
      <c r="AR625" s="78"/>
      <c r="AS625" s="78"/>
      <c r="AT625" s="78"/>
      <c r="AU625" s="78"/>
      <c r="AV625" s="78"/>
    </row>
    <row r="626" spans="1:48" ht="14.2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78"/>
      <c r="AO626" s="78"/>
      <c r="AP626" s="78"/>
      <c r="AQ626" s="78"/>
      <c r="AR626" s="78"/>
      <c r="AS626" s="78"/>
      <c r="AT626" s="78"/>
      <c r="AU626" s="78"/>
      <c r="AV626" s="78"/>
    </row>
    <row r="627" spans="1:48" ht="14.2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78"/>
      <c r="AO627" s="78"/>
      <c r="AP627" s="78"/>
      <c r="AQ627" s="78"/>
      <c r="AR627" s="78"/>
      <c r="AS627" s="78"/>
      <c r="AT627" s="78"/>
      <c r="AU627" s="78"/>
      <c r="AV627" s="78"/>
    </row>
    <row r="628" spans="1:48" ht="14.2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78"/>
      <c r="AP628" s="78"/>
      <c r="AQ628" s="78"/>
      <c r="AR628" s="78"/>
      <c r="AS628" s="78"/>
      <c r="AT628" s="78"/>
      <c r="AU628" s="78"/>
      <c r="AV628" s="78"/>
    </row>
    <row r="629" spans="1:48" ht="14.2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78"/>
      <c r="AO629" s="78"/>
      <c r="AP629" s="78"/>
      <c r="AQ629" s="78"/>
      <c r="AR629" s="78"/>
      <c r="AS629" s="78"/>
      <c r="AT629" s="78"/>
      <c r="AU629" s="78"/>
      <c r="AV629" s="78"/>
    </row>
    <row r="630" spans="1:48" ht="14.2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78"/>
      <c r="AO630" s="78"/>
      <c r="AP630" s="78"/>
      <c r="AQ630" s="78"/>
      <c r="AR630" s="78"/>
      <c r="AS630" s="78"/>
      <c r="AT630" s="78"/>
      <c r="AU630" s="78"/>
      <c r="AV630" s="78"/>
    </row>
    <row r="631" spans="1:48" ht="14.2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78"/>
      <c r="AO631" s="78"/>
      <c r="AP631" s="78"/>
      <c r="AQ631" s="78"/>
      <c r="AR631" s="78"/>
      <c r="AS631" s="78"/>
      <c r="AT631" s="78"/>
      <c r="AU631" s="78"/>
      <c r="AV631" s="78"/>
    </row>
    <row r="632" spans="1:48" ht="14.2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78"/>
      <c r="AP632" s="78"/>
      <c r="AQ632" s="78"/>
      <c r="AR632" s="78"/>
      <c r="AS632" s="78"/>
      <c r="AT632" s="78"/>
      <c r="AU632" s="78"/>
      <c r="AV632" s="78"/>
    </row>
    <row r="633" spans="1:48" ht="14.2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78"/>
      <c r="AO633" s="78"/>
      <c r="AP633" s="78"/>
      <c r="AQ633" s="78"/>
      <c r="AR633" s="78"/>
      <c r="AS633" s="78"/>
      <c r="AT633" s="78"/>
      <c r="AU633" s="78"/>
      <c r="AV633" s="78"/>
    </row>
    <row r="634" spans="1:48" ht="14.2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78"/>
      <c r="AO634" s="78"/>
      <c r="AP634" s="78"/>
      <c r="AQ634" s="78"/>
      <c r="AR634" s="78"/>
      <c r="AS634" s="78"/>
      <c r="AT634" s="78"/>
      <c r="AU634" s="78"/>
      <c r="AV634" s="78"/>
    </row>
    <row r="635" spans="1:48" ht="14.2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78"/>
      <c r="AO635" s="78"/>
      <c r="AP635" s="78"/>
      <c r="AQ635" s="78"/>
      <c r="AR635" s="78"/>
      <c r="AS635" s="78"/>
      <c r="AT635" s="78"/>
      <c r="AU635" s="78"/>
      <c r="AV635" s="78"/>
    </row>
    <row r="636" spans="1:48" ht="14.2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78"/>
      <c r="AO636" s="78"/>
      <c r="AP636" s="78"/>
      <c r="AQ636" s="78"/>
      <c r="AR636" s="78"/>
      <c r="AS636" s="78"/>
      <c r="AT636" s="78"/>
      <c r="AU636" s="78"/>
      <c r="AV636" s="78"/>
    </row>
    <row r="637" spans="1:48" ht="14.2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78"/>
      <c r="AP637" s="78"/>
      <c r="AQ637" s="78"/>
      <c r="AR637" s="78"/>
      <c r="AS637" s="78"/>
      <c r="AT637" s="78"/>
      <c r="AU637" s="78"/>
      <c r="AV637" s="78"/>
    </row>
    <row r="638" spans="1:48" ht="14.2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78"/>
      <c r="AP638" s="78"/>
      <c r="AQ638" s="78"/>
      <c r="AR638" s="78"/>
      <c r="AS638" s="78"/>
      <c r="AT638" s="78"/>
      <c r="AU638" s="78"/>
      <c r="AV638" s="78"/>
    </row>
    <row r="639" spans="1:48" ht="14.2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78"/>
      <c r="AP639" s="78"/>
      <c r="AQ639" s="78"/>
      <c r="AR639" s="78"/>
      <c r="AS639" s="78"/>
      <c r="AT639" s="78"/>
      <c r="AU639" s="78"/>
      <c r="AV639" s="78"/>
    </row>
    <row r="640" spans="1:48" ht="14.2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78"/>
      <c r="AP640" s="78"/>
      <c r="AQ640" s="78"/>
      <c r="AR640" s="78"/>
      <c r="AS640" s="78"/>
      <c r="AT640" s="78"/>
      <c r="AU640" s="78"/>
      <c r="AV640" s="78"/>
    </row>
    <row r="641" spans="1:48" ht="14.2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78"/>
      <c r="AP641" s="78"/>
      <c r="AQ641" s="78"/>
      <c r="AR641" s="78"/>
      <c r="AS641" s="78"/>
      <c r="AT641" s="78"/>
      <c r="AU641" s="78"/>
      <c r="AV641" s="78"/>
    </row>
    <row r="642" spans="1:48" ht="14.2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78"/>
      <c r="AP642" s="78"/>
      <c r="AQ642" s="78"/>
      <c r="AR642" s="78"/>
      <c r="AS642" s="78"/>
      <c r="AT642" s="78"/>
      <c r="AU642" s="78"/>
      <c r="AV642" s="78"/>
    </row>
    <row r="643" spans="1:48" ht="14.2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78"/>
      <c r="AP643" s="78"/>
      <c r="AQ643" s="78"/>
      <c r="AR643" s="78"/>
      <c r="AS643" s="78"/>
      <c r="AT643" s="78"/>
      <c r="AU643" s="78"/>
      <c r="AV643" s="78"/>
    </row>
    <row r="644" spans="1:48" ht="14.2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78"/>
      <c r="AP644" s="78"/>
      <c r="AQ644" s="78"/>
      <c r="AR644" s="78"/>
      <c r="AS644" s="78"/>
      <c r="AT644" s="78"/>
      <c r="AU644" s="78"/>
      <c r="AV644" s="78"/>
    </row>
    <row r="645" spans="1:48" ht="14.2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78"/>
      <c r="AP645" s="78"/>
      <c r="AQ645" s="78"/>
      <c r="AR645" s="78"/>
      <c r="AS645" s="78"/>
      <c r="AT645" s="78"/>
      <c r="AU645" s="78"/>
      <c r="AV645" s="78"/>
    </row>
    <row r="646" spans="1:48" ht="14.2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78"/>
      <c r="AP646" s="78"/>
      <c r="AQ646" s="78"/>
      <c r="AR646" s="78"/>
      <c r="AS646" s="78"/>
      <c r="AT646" s="78"/>
      <c r="AU646" s="78"/>
      <c r="AV646" s="78"/>
    </row>
    <row r="647" spans="1:48" ht="14.2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78"/>
      <c r="AO647" s="78"/>
      <c r="AP647" s="78"/>
      <c r="AQ647" s="78"/>
      <c r="AR647" s="78"/>
      <c r="AS647" s="78"/>
      <c r="AT647" s="78"/>
      <c r="AU647" s="78"/>
      <c r="AV647" s="78"/>
    </row>
    <row r="648" spans="1:48" ht="14.2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78"/>
      <c r="AO648" s="78"/>
      <c r="AP648" s="78"/>
      <c r="AQ648" s="78"/>
      <c r="AR648" s="78"/>
      <c r="AS648" s="78"/>
      <c r="AT648" s="78"/>
      <c r="AU648" s="78"/>
      <c r="AV648" s="78"/>
    </row>
    <row r="649" spans="1:48" ht="14.2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78"/>
      <c r="AO649" s="78"/>
      <c r="AP649" s="78"/>
      <c r="AQ649" s="78"/>
      <c r="AR649" s="78"/>
      <c r="AS649" s="78"/>
      <c r="AT649" s="78"/>
      <c r="AU649" s="78"/>
      <c r="AV649" s="78"/>
    </row>
    <row r="650" spans="1:48" ht="14.2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78"/>
      <c r="AO650" s="78"/>
      <c r="AP650" s="78"/>
      <c r="AQ650" s="78"/>
      <c r="AR650" s="78"/>
      <c r="AS650" s="78"/>
      <c r="AT650" s="78"/>
      <c r="AU650" s="78"/>
      <c r="AV650" s="78"/>
    </row>
    <row r="651" spans="1:48" ht="14.2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78"/>
      <c r="AO651" s="78"/>
      <c r="AP651" s="78"/>
      <c r="AQ651" s="78"/>
      <c r="AR651" s="78"/>
      <c r="AS651" s="78"/>
      <c r="AT651" s="78"/>
      <c r="AU651" s="78"/>
      <c r="AV651" s="78"/>
    </row>
    <row r="652" spans="1:48" ht="14.2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78"/>
      <c r="AP652" s="78"/>
      <c r="AQ652" s="78"/>
      <c r="AR652" s="78"/>
      <c r="AS652" s="78"/>
      <c r="AT652" s="78"/>
      <c r="AU652" s="78"/>
      <c r="AV652" s="78"/>
    </row>
    <row r="653" spans="1:48" ht="14.2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78"/>
      <c r="AP653" s="78"/>
      <c r="AQ653" s="78"/>
      <c r="AR653" s="78"/>
      <c r="AS653" s="78"/>
      <c r="AT653" s="78"/>
      <c r="AU653" s="78"/>
      <c r="AV653" s="78"/>
    </row>
    <row r="654" spans="1:48" ht="14.2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78"/>
      <c r="AP654" s="78"/>
      <c r="AQ654" s="78"/>
      <c r="AR654" s="78"/>
      <c r="AS654" s="78"/>
      <c r="AT654" s="78"/>
      <c r="AU654" s="78"/>
      <c r="AV654" s="78"/>
    </row>
    <row r="655" spans="1:48" ht="14.2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78"/>
      <c r="AP655" s="78"/>
      <c r="AQ655" s="78"/>
      <c r="AR655" s="78"/>
      <c r="AS655" s="78"/>
      <c r="AT655" s="78"/>
      <c r="AU655" s="78"/>
      <c r="AV655" s="78"/>
    </row>
    <row r="656" spans="1:48" ht="14.2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78"/>
      <c r="AP656" s="78"/>
      <c r="AQ656" s="78"/>
      <c r="AR656" s="78"/>
      <c r="AS656" s="78"/>
      <c r="AT656" s="78"/>
      <c r="AU656" s="78"/>
      <c r="AV656" s="78"/>
    </row>
    <row r="657" spans="1:48" ht="14.2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78"/>
      <c r="AP657" s="78"/>
      <c r="AQ657" s="78"/>
      <c r="AR657" s="78"/>
      <c r="AS657" s="78"/>
      <c r="AT657" s="78"/>
      <c r="AU657" s="78"/>
      <c r="AV657" s="78"/>
    </row>
    <row r="658" spans="1:48" ht="14.2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78"/>
      <c r="AP658" s="78"/>
      <c r="AQ658" s="78"/>
      <c r="AR658" s="78"/>
      <c r="AS658" s="78"/>
      <c r="AT658" s="78"/>
      <c r="AU658" s="78"/>
      <c r="AV658" s="78"/>
    </row>
    <row r="659" spans="1:48" ht="14.2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78"/>
      <c r="AP659" s="78"/>
      <c r="AQ659" s="78"/>
      <c r="AR659" s="78"/>
      <c r="AS659" s="78"/>
      <c r="AT659" s="78"/>
      <c r="AU659" s="78"/>
      <c r="AV659" s="78"/>
    </row>
    <row r="660" spans="1:48" ht="14.2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78"/>
      <c r="AP660" s="78"/>
      <c r="AQ660" s="78"/>
      <c r="AR660" s="78"/>
      <c r="AS660" s="78"/>
      <c r="AT660" s="78"/>
      <c r="AU660" s="78"/>
      <c r="AV660" s="78"/>
    </row>
    <row r="661" spans="1:48" ht="14.2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78"/>
      <c r="AO661" s="78"/>
      <c r="AP661" s="78"/>
      <c r="AQ661" s="78"/>
      <c r="AR661" s="78"/>
      <c r="AS661" s="78"/>
      <c r="AT661" s="78"/>
      <c r="AU661" s="78"/>
      <c r="AV661" s="78"/>
    </row>
    <row r="662" spans="1:48" ht="14.2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78"/>
      <c r="AO662" s="78"/>
      <c r="AP662" s="78"/>
      <c r="AQ662" s="78"/>
      <c r="AR662" s="78"/>
      <c r="AS662" s="78"/>
      <c r="AT662" s="78"/>
      <c r="AU662" s="78"/>
      <c r="AV662" s="78"/>
    </row>
    <row r="663" spans="1:48" ht="14.2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78"/>
      <c r="AO663" s="78"/>
      <c r="AP663" s="78"/>
      <c r="AQ663" s="78"/>
      <c r="AR663" s="78"/>
      <c r="AS663" s="78"/>
      <c r="AT663" s="78"/>
      <c r="AU663" s="78"/>
      <c r="AV663" s="78"/>
    </row>
    <row r="664" spans="1:48" ht="14.2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78"/>
      <c r="AO664" s="78"/>
      <c r="AP664" s="78"/>
      <c r="AQ664" s="78"/>
      <c r="AR664" s="78"/>
      <c r="AS664" s="78"/>
      <c r="AT664" s="78"/>
      <c r="AU664" s="78"/>
      <c r="AV664" s="78"/>
    </row>
    <row r="665" spans="1:48" ht="14.2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78"/>
      <c r="AP665" s="78"/>
      <c r="AQ665" s="78"/>
      <c r="AR665" s="78"/>
      <c r="AS665" s="78"/>
      <c r="AT665" s="78"/>
      <c r="AU665" s="78"/>
      <c r="AV665" s="78"/>
    </row>
    <row r="666" spans="1:48" ht="14.2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78"/>
      <c r="AO666" s="78"/>
      <c r="AP666" s="78"/>
      <c r="AQ666" s="78"/>
      <c r="AR666" s="78"/>
      <c r="AS666" s="78"/>
      <c r="AT666" s="78"/>
      <c r="AU666" s="78"/>
      <c r="AV666" s="78"/>
    </row>
    <row r="667" spans="1:48" ht="14.2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78"/>
      <c r="AO667" s="78"/>
      <c r="AP667" s="78"/>
      <c r="AQ667" s="78"/>
      <c r="AR667" s="78"/>
      <c r="AS667" s="78"/>
      <c r="AT667" s="78"/>
      <c r="AU667" s="78"/>
      <c r="AV667" s="78"/>
    </row>
    <row r="668" spans="1:48" ht="14.2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78"/>
      <c r="AP668" s="78"/>
      <c r="AQ668" s="78"/>
      <c r="AR668" s="78"/>
      <c r="AS668" s="78"/>
      <c r="AT668" s="78"/>
      <c r="AU668" s="78"/>
      <c r="AV668" s="78"/>
    </row>
    <row r="669" spans="1:48" ht="14.2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78"/>
      <c r="AP669" s="78"/>
      <c r="AQ669" s="78"/>
      <c r="AR669" s="78"/>
      <c r="AS669" s="78"/>
      <c r="AT669" s="78"/>
      <c r="AU669" s="78"/>
      <c r="AV669" s="78"/>
    </row>
    <row r="670" spans="1:48" ht="14.2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78"/>
      <c r="AP670" s="78"/>
      <c r="AQ670" s="78"/>
      <c r="AR670" s="78"/>
      <c r="AS670" s="78"/>
      <c r="AT670" s="78"/>
      <c r="AU670" s="78"/>
      <c r="AV670" s="78"/>
    </row>
    <row r="671" spans="1:48" ht="14.2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78"/>
      <c r="AP671" s="78"/>
      <c r="AQ671" s="78"/>
      <c r="AR671" s="78"/>
      <c r="AS671" s="78"/>
      <c r="AT671" s="78"/>
      <c r="AU671" s="78"/>
      <c r="AV671" s="78"/>
    </row>
    <row r="672" spans="1:48" ht="14.2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78"/>
      <c r="AP672" s="78"/>
      <c r="AQ672" s="78"/>
      <c r="AR672" s="78"/>
      <c r="AS672" s="78"/>
      <c r="AT672" s="78"/>
      <c r="AU672" s="78"/>
      <c r="AV672" s="78"/>
    </row>
    <row r="673" spans="1:48" ht="14.2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78"/>
      <c r="AP673" s="78"/>
      <c r="AQ673" s="78"/>
      <c r="AR673" s="78"/>
      <c r="AS673" s="78"/>
      <c r="AT673" s="78"/>
      <c r="AU673" s="78"/>
      <c r="AV673" s="78"/>
    </row>
    <row r="674" spans="1:48" ht="14.2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78"/>
      <c r="AP674" s="78"/>
      <c r="AQ674" s="78"/>
      <c r="AR674" s="78"/>
      <c r="AS674" s="78"/>
      <c r="AT674" s="78"/>
      <c r="AU674" s="78"/>
      <c r="AV674" s="78"/>
    </row>
    <row r="675" spans="1:48" ht="14.2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78"/>
      <c r="AP675" s="78"/>
      <c r="AQ675" s="78"/>
      <c r="AR675" s="78"/>
      <c r="AS675" s="78"/>
      <c r="AT675" s="78"/>
      <c r="AU675" s="78"/>
      <c r="AV675" s="78"/>
    </row>
    <row r="676" spans="1:48" ht="14.2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78"/>
      <c r="AP676" s="78"/>
      <c r="AQ676" s="78"/>
      <c r="AR676" s="78"/>
      <c r="AS676" s="78"/>
      <c r="AT676" s="78"/>
      <c r="AU676" s="78"/>
      <c r="AV676" s="78"/>
    </row>
    <row r="677" spans="1:48" ht="14.2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78"/>
      <c r="AP677" s="78"/>
      <c r="AQ677" s="78"/>
      <c r="AR677" s="78"/>
      <c r="AS677" s="78"/>
      <c r="AT677" s="78"/>
      <c r="AU677" s="78"/>
      <c r="AV677" s="78"/>
    </row>
    <row r="678" spans="1:48" ht="14.2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78"/>
      <c r="AP678" s="78"/>
      <c r="AQ678" s="78"/>
      <c r="AR678" s="78"/>
      <c r="AS678" s="78"/>
      <c r="AT678" s="78"/>
      <c r="AU678" s="78"/>
      <c r="AV678" s="78"/>
    </row>
    <row r="679" spans="1:48" ht="14.2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78"/>
      <c r="AP679" s="78"/>
      <c r="AQ679" s="78"/>
      <c r="AR679" s="78"/>
      <c r="AS679" s="78"/>
      <c r="AT679" s="78"/>
      <c r="AU679" s="78"/>
      <c r="AV679" s="78"/>
    </row>
    <row r="680" spans="1:48" ht="14.2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78"/>
      <c r="AP680" s="78"/>
      <c r="AQ680" s="78"/>
      <c r="AR680" s="78"/>
      <c r="AS680" s="78"/>
      <c r="AT680" s="78"/>
      <c r="AU680" s="78"/>
      <c r="AV680" s="78"/>
    </row>
    <row r="681" spans="1:48" ht="14.2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78"/>
      <c r="AP681" s="78"/>
      <c r="AQ681" s="78"/>
      <c r="AR681" s="78"/>
      <c r="AS681" s="78"/>
      <c r="AT681" s="78"/>
      <c r="AU681" s="78"/>
      <c r="AV681" s="78"/>
    </row>
    <row r="682" spans="1:48" ht="14.2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78"/>
      <c r="AP682" s="78"/>
      <c r="AQ682" s="78"/>
      <c r="AR682" s="78"/>
      <c r="AS682" s="78"/>
      <c r="AT682" s="78"/>
      <c r="AU682" s="78"/>
      <c r="AV682" s="78"/>
    </row>
    <row r="683" spans="1:48" ht="14.2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78"/>
      <c r="AP683" s="78"/>
      <c r="AQ683" s="78"/>
      <c r="AR683" s="78"/>
      <c r="AS683" s="78"/>
      <c r="AT683" s="78"/>
      <c r="AU683" s="78"/>
      <c r="AV683" s="78"/>
    </row>
    <row r="684" spans="1:48" ht="14.2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78"/>
      <c r="AP684" s="78"/>
      <c r="AQ684" s="78"/>
      <c r="AR684" s="78"/>
      <c r="AS684" s="78"/>
      <c r="AT684" s="78"/>
      <c r="AU684" s="78"/>
      <c r="AV684" s="78"/>
    </row>
    <row r="685" spans="1:48" ht="14.2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78"/>
      <c r="AP685" s="78"/>
      <c r="AQ685" s="78"/>
      <c r="AR685" s="78"/>
      <c r="AS685" s="78"/>
      <c r="AT685" s="78"/>
      <c r="AU685" s="78"/>
      <c r="AV685" s="78"/>
    </row>
    <row r="686" spans="1:48" ht="14.2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78"/>
      <c r="AP686" s="78"/>
      <c r="AQ686" s="78"/>
      <c r="AR686" s="78"/>
      <c r="AS686" s="78"/>
      <c r="AT686" s="78"/>
      <c r="AU686" s="78"/>
      <c r="AV686" s="78"/>
    </row>
    <row r="687" spans="1:48" ht="14.2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78"/>
      <c r="AP687" s="78"/>
      <c r="AQ687" s="78"/>
      <c r="AR687" s="78"/>
      <c r="AS687" s="78"/>
      <c r="AT687" s="78"/>
      <c r="AU687" s="78"/>
      <c r="AV687" s="78"/>
    </row>
    <row r="688" spans="1:48" ht="14.2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78"/>
      <c r="AP688" s="78"/>
      <c r="AQ688" s="78"/>
      <c r="AR688" s="78"/>
      <c r="AS688" s="78"/>
      <c r="AT688" s="78"/>
      <c r="AU688" s="78"/>
      <c r="AV688" s="78"/>
    </row>
    <row r="689" spans="1:48" ht="14.2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78"/>
      <c r="AP689" s="78"/>
      <c r="AQ689" s="78"/>
      <c r="AR689" s="78"/>
      <c r="AS689" s="78"/>
      <c r="AT689" s="78"/>
      <c r="AU689" s="78"/>
      <c r="AV689" s="78"/>
    </row>
    <row r="690" spans="1:48" ht="14.2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78"/>
      <c r="AP690" s="78"/>
      <c r="AQ690" s="78"/>
      <c r="AR690" s="78"/>
      <c r="AS690" s="78"/>
      <c r="AT690" s="78"/>
      <c r="AU690" s="78"/>
      <c r="AV690" s="78"/>
    </row>
    <row r="691" spans="1:48" ht="14.2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78"/>
      <c r="AP691" s="78"/>
      <c r="AQ691" s="78"/>
      <c r="AR691" s="78"/>
      <c r="AS691" s="78"/>
      <c r="AT691" s="78"/>
      <c r="AU691" s="78"/>
      <c r="AV691" s="78"/>
    </row>
    <row r="692" spans="1:48" ht="14.2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78"/>
      <c r="AP692" s="78"/>
      <c r="AQ692" s="78"/>
      <c r="AR692" s="78"/>
      <c r="AS692" s="78"/>
      <c r="AT692" s="78"/>
      <c r="AU692" s="78"/>
      <c r="AV692" s="78"/>
    </row>
    <row r="693" spans="1:48" ht="14.2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78"/>
      <c r="AP693" s="78"/>
      <c r="AQ693" s="78"/>
      <c r="AR693" s="78"/>
      <c r="AS693" s="78"/>
      <c r="AT693" s="78"/>
      <c r="AU693" s="78"/>
      <c r="AV693" s="78"/>
    </row>
    <row r="694" spans="1:48" ht="14.2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78"/>
      <c r="AP694" s="78"/>
      <c r="AQ694" s="78"/>
      <c r="AR694" s="78"/>
      <c r="AS694" s="78"/>
      <c r="AT694" s="78"/>
      <c r="AU694" s="78"/>
      <c r="AV694" s="78"/>
    </row>
    <row r="695" spans="1:48" ht="14.2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78"/>
      <c r="AP695" s="78"/>
      <c r="AQ695" s="78"/>
      <c r="AR695" s="78"/>
      <c r="AS695" s="78"/>
      <c r="AT695" s="78"/>
      <c r="AU695" s="78"/>
      <c r="AV695" s="78"/>
    </row>
    <row r="696" spans="1:48" ht="14.2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78"/>
      <c r="AP696" s="78"/>
      <c r="AQ696" s="78"/>
      <c r="AR696" s="78"/>
      <c r="AS696" s="78"/>
      <c r="AT696" s="78"/>
      <c r="AU696" s="78"/>
      <c r="AV696" s="78"/>
    </row>
    <row r="697" spans="1:48" ht="14.2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78"/>
      <c r="AP697" s="78"/>
      <c r="AQ697" s="78"/>
      <c r="AR697" s="78"/>
      <c r="AS697" s="78"/>
      <c r="AT697" s="78"/>
      <c r="AU697" s="78"/>
      <c r="AV697" s="78"/>
    </row>
    <row r="698" spans="1:48" ht="14.2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78"/>
      <c r="AP698" s="78"/>
      <c r="AQ698" s="78"/>
      <c r="AR698" s="78"/>
      <c r="AS698" s="78"/>
      <c r="AT698" s="78"/>
      <c r="AU698" s="78"/>
      <c r="AV698" s="78"/>
    </row>
    <row r="699" spans="1:48" ht="14.2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78"/>
      <c r="AO699" s="78"/>
      <c r="AP699" s="78"/>
      <c r="AQ699" s="78"/>
      <c r="AR699" s="78"/>
      <c r="AS699" s="78"/>
      <c r="AT699" s="78"/>
      <c r="AU699" s="78"/>
      <c r="AV699" s="78"/>
    </row>
    <row r="700" spans="1:48" ht="14.2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78"/>
      <c r="AO700" s="78"/>
      <c r="AP700" s="78"/>
      <c r="AQ700" s="78"/>
      <c r="AR700" s="78"/>
      <c r="AS700" s="78"/>
      <c r="AT700" s="78"/>
      <c r="AU700" s="78"/>
      <c r="AV700" s="78"/>
    </row>
    <row r="701" spans="1:48" ht="14.2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78"/>
      <c r="AO701" s="78"/>
      <c r="AP701" s="78"/>
      <c r="AQ701" s="78"/>
      <c r="AR701" s="78"/>
      <c r="AS701" s="78"/>
      <c r="AT701" s="78"/>
      <c r="AU701" s="78"/>
      <c r="AV701" s="78"/>
    </row>
    <row r="702" spans="1:48" ht="14.2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78"/>
      <c r="AO702" s="78"/>
      <c r="AP702" s="78"/>
      <c r="AQ702" s="78"/>
      <c r="AR702" s="78"/>
      <c r="AS702" s="78"/>
      <c r="AT702" s="78"/>
      <c r="AU702" s="78"/>
      <c r="AV702" s="78"/>
    </row>
    <row r="703" spans="1:48" ht="14.2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78"/>
      <c r="AO703" s="78"/>
      <c r="AP703" s="78"/>
      <c r="AQ703" s="78"/>
      <c r="AR703" s="78"/>
      <c r="AS703" s="78"/>
      <c r="AT703" s="78"/>
      <c r="AU703" s="78"/>
      <c r="AV703" s="78"/>
    </row>
    <row r="704" spans="1:48" ht="14.2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78"/>
      <c r="AO704" s="78"/>
      <c r="AP704" s="78"/>
      <c r="AQ704" s="78"/>
      <c r="AR704" s="78"/>
      <c r="AS704" s="78"/>
      <c r="AT704" s="78"/>
      <c r="AU704" s="78"/>
      <c r="AV704" s="78"/>
    </row>
    <row r="705" spans="1:48" ht="14.2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78"/>
      <c r="AQ705" s="78"/>
      <c r="AR705" s="78"/>
      <c r="AS705" s="78"/>
      <c r="AT705" s="78"/>
      <c r="AU705" s="78"/>
      <c r="AV705" s="78"/>
    </row>
    <row r="706" spans="1:48" ht="14.2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78"/>
      <c r="AP706" s="78"/>
      <c r="AQ706" s="78"/>
      <c r="AR706" s="78"/>
      <c r="AS706" s="78"/>
      <c r="AT706" s="78"/>
      <c r="AU706" s="78"/>
      <c r="AV706" s="78"/>
    </row>
    <row r="707" spans="1:48" ht="14.2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78"/>
      <c r="AP707" s="78"/>
      <c r="AQ707" s="78"/>
      <c r="AR707" s="78"/>
      <c r="AS707" s="78"/>
      <c r="AT707" s="78"/>
      <c r="AU707" s="78"/>
      <c r="AV707" s="78"/>
    </row>
    <row r="708" spans="1:48" ht="14.2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78"/>
      <c r="AP708" s="78"/>
      <c r="AQ708" s="78"/>
      <c r="AR708" s="78"/>
      <c r="AS708" s="78"/>
      <c r="AT708" s="78"/>
      <c r="AU708" s="78"/>
      <c r="AV708" s="78"/>
    </row>
    <row r="709" spans="1:48" ht="14.2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78"/>
      <c r="AQ709" s="78"/>
      <c r="AR709" s="78"/>
      <c r="AS709" s="78"/>
      <c r="AT709" s="78"/>
      <c r="AU709" s="78"/>
      <c r="AV709" s="78"/>
    </row>
    <row r="710" spans="1:48" ht="14.2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78"/>
      <c r="AP710" s="78"/>
      <c r="AQ710" s="78"/>
      <c r="AR710" s="78"/>
      <c r="AS710" s="78"/>
      <c r="AT710" s="78"/>
      <c r="AU710" s="78"/>
      <c r="AV710" s="78"/>
    </row>
    <row r="711" spans="1:48" ht="14.2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78"/>
      <c r="AP711" s="78"/>
      <c r="AQ711" s="78"/>
      <c r="AR711" s="78"/>
      <c r="AS711" s="78"/>
      <c r="AT711" s="78"/>
      <c r="AU711" s="78"/>
      <c r="AV711" s="78"/>
    </row>
    <row r="712" spans="1:48" ht="14.2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78"/>
      <c r="AP712" s="78"/>
      <c r="AQ712" s="78"/>
      <c r="AR712" s="78"/>
      <c r="AS712" s="78"/>
      <c r="AT712" s="78"/>
      <c r="AU712" s="78"/>
      <c r="AV712" s="78"/>
    </row>
    <row r="713" spans="1:48" ht="14.2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78"/>
      <c r="AO713" s="78"/>
      <c r="AP713" s="78"/>
      <c r="AQ713" s="78"/>
      <c r="AR713" s="78"/>
      <c r="AS713" s="78"/>
      <c r="AT713" s="78"/>
      <c r="AU713" s="78"/>
      <c r="AV713" s="78"/>
    </row>
    <row r="714" spans="1:48" ht="14.2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78"/>
      <c r="AO714" s="78"/>
      <c r="AP714" s="78"/>
      <c r="AQ714" s="78"/>
      <c r="AR714" s="78"/>
      <c r="AS714" s="78"/>
      <c r="AT714" s="78"/>
      <c r="AU714" s="78"/>
      <c r="AV714" s="78"/>
    </row>
    <row r="715" spans="1:48" ht="14.2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78"/>
      <c r="AO715" s="78"/>
      <c r="AP715" s="78"/>
      <c r="AQ715" s="78"/>
      <c r="AR715" s="78"/>
      <c r="AS715" s="78"/>
      <c r="AT715" s="78"/>
      <c r="AU715" s="78"/>
      <c r="AV715" s="78"/>
    </row>
    <row r="716" spans="1:48" ht="14.2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78"/>
      <c r="AP716" s="78"/>
      <c r="AQ716" s="78"/>
      <c r="AR716" s="78"/>
      <c r="AS716" s="78"/>
      <c r="AT716" s="78"/>
      <c r="AU716" s="78"/>
      <c r="AV716" s="78"/>
    </row>
    <row r="717" spans="1:48" ht="14.2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78"/>
      <c r="AQ717" s="78"/>
      <c r="AR717" s="78"/>
      <c r="AS717" s="78"/>
      <c r="AT717" s="78"/>
      <c r="AU717" s="78"/>
      <c r="AV717" s="78"/>
    </row>
    <row r="718" spans="1:48" ht="14.2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78"/>
      <c r="AO718" s="78"/>
      <c r="AP718" s="78"/>
      <c r="AQ718" s="78"/>
      <c r="AR718" s="78"/>
      <c r="AS718" s="78"/>
      <c r="AT718" s="78"/>
      <c r="AU718" s="78"/>
      <c r="AV718" s="78"/>
    </row>
    <row r="719" spans="1:48" ht="14.2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78"/>
      <c r="AO719" s="78"/>
      <c r="AP719" s="78"/>
      <c r="AQ719" s="78"/>
      <c r="AR719" s="78"/>
      <c r="AS719" s="78"/>
      <c r="AT719" s="78"/>
      <c r="AU719" s="78"/>
      <c r="AV719" s="78"/>
    </row>
    <row r="720" spans="1:48" ht="14.2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78"/>
      <c r="AO720" s="78"/>
      <c r="AP720" s="78"/>
      <c r="AQ720" s="78"/>
      <c r="AR720" s="78"/>
      <c r="AS720" s="78"/>
      <c r="AT720" s="78"/>
      <c r="AU720" s="78"/>
      <c r="AV720" s="78"/>
    </row>
    <row r="721" spans="1:48" ht="14.2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78"/>
      <c r="AO721" s="78"/>
      <c r="AP721" s="78"/>
      <c r="AQ721" s="78"/>
      <c r="AR721" s="78"/>
      <c r="AS721" s="78"/>
      <c r="AT721" s="78"/>
      <c r="AU721" s="78"/>
      <c r="AV721" s="78"/>
    </row>
    <row r="722" spans="1:48" ht="14.2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78"/>
      <c r="AO722" s="78"/>
      <c r="AP722" s="78"/>
      <c r="AQ722" s="78"/>
      <c r="AR722" s="78"/>
      <c r="AS722" s="78"/>
      <c r="AT722" s="78"/>
      <c r="AU722" s="78"/>
      <c r="AV722" s="78"/>
    </row>
    <row r="723" spans="1:48" ht="14.2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78"/>
      <c r="AO723" s="78"/>
      <c r="AP723" s="78"/>
      <c r="AQ723" s="78"/>
      <c r="AR723" s="78"/>
      <c r="AS723" s="78"/>
      <c r="AT723" s="78"/>
      <c r="AU723" s="78"/>
      <c r="AV723" s="78"/>
    </row>
    <row r="724" spans="1:48" ht="14.2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78"/>
      <c r="AO724" s="78"/>
      <c r="AP724" s="78"/>
      <c r="AQ724" s="78"/>
      <c r="AR724" s="78"/>
      <c r="AS724" s="78"/>
      <c r="AT724" s="78"/>
      <c r="AU724" s="78"/>
      <c r="AV724" s="78"/>
    </row>
    <row r="725" spans="1:48" ht="14.2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78"/>
      <c r="AO725" s="78"/>
      <c r="AP725" s="78"/>
      <c r="AQ725" s="78"/>
      <c r="AR725" s="78"/>
      <c r="AS725" s="78"/>
      <c r="AT725" s="78"/>
      <c r="AU725" s="78"/>
      <c r="AV725" s="78"/>
    </row>
    <row r="726" spans="1:48" ht="14.2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78"/>
      <c r="AO726" s="78"/>
      <c r="AP726" s="78"/>
      <c r="AQ726" s="78"/>
      <c r="AR726" s="78"/>
      <c r="AS726" s="78"/>
      <c r="AT726" s="78"/>
      <c r="AU726" s="78"/>
      <c r="AV726" s="78"/>
    </row>
    <row r="727" spans="1:48" ht="14.2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78"/>
      <c r="AO727" s="78"/>
      <c r="AP727" s="78"/>
      <c r="AQ727" s="78"/>
      <c r="AR727" s="78"/>
      <c r="AS727" s="78"/>
      <c r="AT727" s="78"/>
      <c r="AU727" s="78"/>
      <c r="AV727" s="78"/>
    </row>
    <row r="728" spans="1:48" ht="14.2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78"/>
      <c r="AO728" s="78"/>
      <c r="AP728" s="78"/>
      <c r="AQ728" s="78"/>
      <c r="AR728" s="78"/>
      <c r="AS728" s="78"/>
      <c r="AT728" s="78"/>
      <c r="AU728" s="78"/>
      <c r="AV728" s="78"/>
    </row>
    <row r="729" spans="1:48" ht="14.2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78"/>
      <c r="AO729" s="78"/>
      <c r="AP729" s="78"/>
      <c r="AQ729" s="78"/>
      <c r="AR729" s="78"/>
      <c r="AS729" s="78"/>
      <c r="AT729" s="78"/>
      <c r="AU729" s="78"/>
      <c r="AV729" s="78"/>
    </row>
    <row r="730" spans="1:48" ht="14.2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78"/>
      <c r="AO730" s="78"/>
      <c r="AP730" s="78"/>
      <c r="AQ730" s="78"/>
      <c r="AR730" s="78"/>
      <c r="AS730" s="78"/>
      <c r="AT730" s="78"/>
      <c r="AU730" s="78"/>
      <c r="AV730" s="78"/>
    </row>
    <row r="731" spans="1:48" ht="14.2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78"/>
      <c r="AP731" s="78"/>
      <c r="AQ731" s="78"/>
      <c r="AR731" s="78"/>
      <c r="AS731" s="78"/>
      <c r="AT731" s="78"/>
      <c r="AU731" s="78"/>
      <c r="AV731" s="78"/>
    </row>
    <row r="732" spans="1:48" ht="14.2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78"/>
      <c r="AO732" s="78"/>
      <c r="AP732" s="78"/>
      <c r="AQ732" s="78"/>
      <c r="AR732" s="78"/>
      <c r="AS732" s="78"/>
      <c r="AT732" s="78"/>
      <c r="AU732" s="78"/>
      <c r="AV732" s="78"/>
    </row>
    <row r="733" spans="1:48" ht="14.2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78"/>
      <c r="AO733" s="78"/>
      <c r="AP733" s="78"/>
      <c r="AQ733" s="78"/>
      <c r="AR733" s="78"/>
      <c r="AS733" s="78"/>
      <c r="AT733" s="78"/>
      <c r="AU733" s="78"/>
      <c r="AV733" s="78"/>
    </row>
    <row r="734" spans="1:48" ht="14.2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78"/>
      <c r="AO734" s="78"/>
      <c r="AP734" s="78"/>
      <c r="AQ734" s="78"/>
      <c r="AR734" s="78"/>
      <c r="AS734" s="78"/>
      <c r="AT734" s="78"/>
      <c r="AU734" s="78"/>
      <c r="AV734" s="78"/>
    </row>
    <row r="735" spans="1:48" ht="14.2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78"/>
      <c r="AO735" s="78"/>
      <c r="AP735" s="78"/>
      <c r="AQ735" s="78"/>
      <c r="AR735" s="78"/>
      <c r="AS735" s="78"/>
      <c r="AT735" s="78"/>
      <c r="AU735" s="78"/>
      <c r="AV735" s="78"/>
    </row>
    <row r="736" spans="1:48" ht="14.2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78"/>
      <c r="AO736" s="78"/>
      <c r="AP736" s="78"/>
      <c r="AQ736" s="78"/>
      <c r="AR736" s="78"/>
      <c r="AS736" s="78"/>
      <c r="AT736" s="78"/>
      <c r="AU736" s="78"/>
      <c r="AV736" s="78"/>
    </row>
    <row r="737" spans="1:48" ht="14.2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78"/>
      <c r="AO737" s="78"/>
      <c r="AP737" s="78"/>
      <c r="AQ737" s="78"/>
      <c r="AR737" s="78"/>
      <c r="AS737" s="78"/>
      <c r="AT737" s="78"/>
      <c r="AU737" s="78"/>
      <c r="AV737" s="78"/>
    </row>
    <row r="738" spans="1:48" ht="14.2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78"/>
      <c r="AO738" s="78"/>
      <c r="AP738" s="78"/>
      <c r="AQ738" s="78"/>
      <c r="AR738" s="78"/>
      <c r="AS738" s="78"/>
      <c r="AT738" s="78"/>
      <c r="AU738" s="78"/>
      <c r="AV738" s="78"/>
    </row>
    <row r="739" spans="1:48" ht="14.2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78"/>
      <c r="AO739" s="78"/>
      <c r="AP739" s="78"/>
      <c r="AQ739" s="78"/>
      <c r="AR739" s="78"/>
      <c r="AS739" s="78"/>
      <c r="AT739" s="78"/>
      <c r="AU739" s="78"/>
      <c r="AV739" s="78"/>
    </row>
    <row r="740" spans="1:48" ht="14.2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78"/>
      <c r="AO740" s="78"/>
      <c r="AP740" s="78"/>
      <c r="AQ740" s="78"/>
      <c r="AR740" s="78"/>
      <c r="AS740" s="78"/>
      <c r="AT740" s="78"/>
      <c r="AU740" s="78"/>
      <c r="AV740" s="78"/>
    </row>
    <row r="741" spans="1:48" ht="14.2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78"/>
      <c r="AO741" s="78"/>
      <c r="AP741" s="78"/>
      <c r="AQ741" s="78"/>
      <c r="AR741" s="78"/>
      <c r="AS741" s="78"/>
      <c r="AT741" s="78"/>
      <c r="AU741" s="78"/>
      <c r="AV741" s="78"/>
    </row>
    <row r="742" spans="1:48" ht="14.2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78"/>
      <c r="AO742" s="78"/>
      <c r="AP742" s="78"/>
      <c r="AQ742" s="78"/>
      <c r="AR742" s="78"/>
      <c r="AS742" s="78"/>
      <c r="AT742" s="78"/>
      <c r="AU742" s="78"/>
      <c r="AV742" s="78"/>
    </row>
    <row r="743" spans="1:48" ht="14.2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78"/>
      <c r="AO743" s="78"/>
      <c r="AP743" s="78"/>
      <c r="AQ743" s="78"/>
      <c r="AR743" s="78"/>
      <c r="AS743" s="78"/>
      <c r="AT743" s="78"/>
      <c r="AU743" s="78"/>
      <c r="AV743" s="78"/>
    </row>
    <row r="744" spans="1:48" ht="14.2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78"/>
      <c r="AO744" s="78"/>
      <c r="AP744" s="78"/>
      <c r="AQ744" s="78"/>
      <c r="AR744" s="78"/>
      <c r="AS744" s="78"/>
      <c r="AT744" s="78"/>
      <c r="AU744" s="78"/>
      <c r="AV744" s="78"/>
    </row>
    <row r="745" spans="1:48" ht="14.2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78"/>
      <c r="AO745" s="78"/>
      <c r="AP745" s="78"/>
      <c r="AQ745" s="78"/>
      <c r="AR745" s="78"/>
      <c r="AS745" s="78"/>
      <c r="AT745" s="78"/>
      <c r="AU745" s="78"/>
      <c r="AV745" s="78"/>
    </row>
    <row r="746" spans="1:48" ht="14.2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78"/>
      <c r="AO746" s="78"/>
      <c r="AP746" s="78"/>
      <c r="AQ746" s="78"/>
      <c r="AR746" s="78"/>
      <c r="AS746" s="78"/>
      <c r="AT746" s="78"/>
      <c r="AU746" s="78"/>
      <c r="AV746" s="78"/>
    </row>
    <row r="747" spans="1:48" ht="14.2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78"/>
      <c r="AO747" s="78"/>
      <c r="AP747" s="78"/>
      <c r="AQ747" s="78"/>
      <c r="AR747" s="78"/>
      <c r="AS747" s="78"/>
      <c r="AT747" s="78"/>
      <c r="AU747" s="78"/>
      <c r="AV747" s="78"/>
    </row>
    <row r="748" spans="1:48" ht="14.2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78"/>
      <c r="AO748" s="78"/>
      <c r="AP748" s="78"/>
      <c r="AQ748" s="78"/>
      <c r="AR748" s="78"/>
      <c r="AS748" s="78"/>
      <c r="AT748" s="78"/>
      <c r="AU748" s="78"/>
      <c r="AV748" s="78"/>
    </row>
    <row r="749" spans="1:48" ht="14.2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78"/>
      <c r="AO749" s="78"/>
      <c r="AP749" s="78"/>
      <c r="AQ749" s="78"/>
      <c r="AR749" s="78"/>
      <c r="AS749" s="78"/>
      <c r="AT749" s="78"/>
      <c r="AU749" s="78"/>
      <c r="AV749" s="78"/>
    </row>
    <row r="750" spans="1:48" ht="14.2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78"/>
      <c r="AO750" s="78"/>
      <c r="AP750" s="78"/>
      <c r="AQ750" s="78"/>
      <c r="AR750" s="78"/>
      <c r="AS750" s="78"/>
      <c r="AT750" s="78"/>
      <c r="AU750" s="78"/>
      <c r="AV750" s="78"/>
    </row>
    <row r="751" spans="1:48" ht="14.2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78"/>
      <c r="AO751" s="78"/>
      <c r="AP751" s="78"/>
      <c r="AQ751" s="78"/>
      <c r="AR751" s="78"/>
      <c r="AS751" s="78"/>
      <c r="AT751" s="78"/>
      <c r="AU751" s="78"/>
      <c r="AV751" s="78"/>
    </row>
    <row r="752" spans="1:48" ht="14.2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78"/>
      <c r="AO752" s="78"/>
      <c r="AP752" s="78"/>
      <c r="AQ752" s="78"/>
      <c r="AR752" s="78"/>
      <c r="AS752" s="78"/>
      <c r="AT752" s="78"/>
      <c r="AU752" s="78"/>
      <c r="AV752" s="78"/>
    </row>
    <row r="753" spans="1:48" ht="14.2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78"/>
      <c r="AO753" s="78"/>
      <c r="AP753" s="78"/>
      <c r="AQ753" s="78"/>
      <c r="AR753" s="78"/>
      <c r="AS753" s="78"/>
      <c r="AT753" s="78"/>
      <c r="AU753" s="78"/>
      <c r="AV753" s="78"/>
    </row>
    <row r="754" spans="1:48" ht="14.2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78"/>
      <c r="AO754" s="78"/>
      <c r="AP754" s="78"/>
      <c r="AQ754" s="78"/>
      <c r="AR754" s="78"/>
      <c r="AS754" s="78"/>
      <c r="AT754" s="78"/>
      <c r="AU754" s="78"/>
      <c r="AV754" s="78"/>
    </row>
    <row r="755" spans="1:48" ht="14.2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78"/>
      <c r="AO755" s="78"/>
      <c r="AP755" s="78"/>
      <c r="AQ755" s="78"/>
      <c r="AR755" s="78"/>
      <c r="AS755" s="78"/>
      <c r="AT755" s="78"/>
      <c r="AU755" s="78"/>
      <c r="AV755" s="78"/>
    </row>
    <row r="756" spans="1:48" ht="14.2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78"/>
      <c r="AO756" s="78"/>
      <c r="AP756" s="78"/>
      <c r="AQ756" s="78"/>
      <c r="AR756" s="78"/>
      <c r="AS756" s="78"/>
      <c r="AT756" s="78"/>
      <c r="AU756" s="78"/>
      <c r="AV756" s="78"/>
    </row>
    <row r="757" spans="1:48" ht="14.2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78"/>
      <c r="AO757" s="78"/>
      <c r="AP757" s="78"/>
      <c r="AQ757" s="78"/>
      <c r="AR757" s="78"/>
      <c r="AS757" s="78"/>
      <c r="AT757" s="78"/>
      <c r="AU757" s="78"/>
      <c r="AV757" s="78"/>
    </row>
    <row r="758" spans="1:48" ht="14.2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78"/>
      <c r="AP758" s="78"/>
      <c r="AQ758" s="78"/>
      <c r="AR758" s="78"/>
      <c r="AS758" s="78"/>
      <c r="AT758" s="78"/>
      <c r="AU758" s="78"/>
      <c r="AV758" s="78"/>
    </row>
    <row r="759" spans="1:48" ht="14.2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78"/>
      <c r="AO759" s="78"/>
      <c r="AP759" s="78"/>
      <c r="AQ759" s="78"/>
      <c r="AR759" s="78"/>
      <c r="AS759" s="78"/>
      <c r="AT759" s="78"/>
      <c r="AU759" s="78"/>
      <c r="AV759" s="78"/>
    </row>
    <row r="760" spans="1:48" ht="14.2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78"/>
      <c r="AO760" s="78"/>
      <c r="AP760" s="78"/>
      <c r="AQ760" s="78"/>
      <c r="AR760" s="78"/>
      <c r="AS760" s="78"/>
      <c r="AT760" s="78"/>
      <c r="AU760" s="78"/>
      <c r="AV760" s="78"/>
    </row>
    <row r="761" spans="1:48" ht="14.2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78"/>
      <c r="AO761" s="78"/>
      <c r="AP761" s="78"/>
      <c r="AQ761" s="78"/>
      <c r="AR761" s="78"/>
      <c r="AS761" s="78"/>
      <c r="AT761" s="78"/>
      <c r="AU761" s="78"/>
      <c r="AV761" s="78"/>
    </row>
    <row r="762" spans="1:48" ht="14.2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78"/>
      <c r="AO762" s="78"/>
      <c r="AP762" s="78"/>
      <c r="AQ762" s="78"/>
      <c r="AR762" s="78"/>
      <c r="AS762" s="78"/>
      <c r="AT762" s="78"/>
      <c r="AU762" s="78"/>
      <c r="AV762" s="78"/>
    </row>
    <row r="763" spans="1:48" ht="14.2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78"/>
      <c r="AO763" s="78"/>
      <c r="AP763" s="78"/>
      <c r="AQ763" s="78"/>
      <c r="AR763" s="78"/>
      <c r="AS763" s="78"/>
      <c r="AT763" s="78"/>
      <c r="AU763" s="78"/>
      <c r="AV763" s="78"/>
    </row>
    <row r="764" spans="1:48" ht="14.2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78"/>
      <c r="AP764" s="78"/>
      <c r="AQ764" s="78"/>
      <c r="AR764" s="78"/>
      <c r="AS764" s="78"/>
      <c r="AT764" s="78"/>
      <c r="AU764" s="78"/>
      <c r="AV764" s="78"/>
    </row>
    <row r="765" spans="1:48" ht="14.2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78"/>
      <c r="AO765" s="78"/>
      <c r="AP765" s="78"/>
      <c r="AQ765" s="78"/>
      <c r="AR765" s="78"/>
      <c r="AS765" s="78"/>
      <c r="AT765" s="78"/>
      <c r="AU765" s="78"/>
      <c r="AV765" s="78"/>
    </row>
    <row r="766" spans="1:48" ht="14.2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78"/>
      <c r="AP766" s="78"/>
      <c r="AQ766" s="78"/>
      <c r="AR766" s="78"/>
      <c r="AS766" s="78"/>
      <c r="AT766" s="78"/>
      <c r="AU766" s="78"/>
      <c r="AV766" s="78"/>
    </row>
    <row r="767" spans="1:48" ht="14.2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78"/>
      <c r="AO767" s="78"/>
      <c r="AP767" s="78"/>
      <c r="AQ767" s="78"/>
      <c r="AR767" s="78"/>
      <c r="AS767" s="78"/>
      <c r="AT767" s="78"/>
      <c r="AU767" s="78"/>
      <c r="AV767" s="78"/>
    </row>
    <row r="768" spans="1:48" ht="14.2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78"/>
      <c r="AO768" s="78"/>
      <c r="AP768" s="78"/>
      <c r="AQ768" s="78"/>
      <c r="AR768" s="78"/>
      <c r="AS768" s="78"/>
      <c r="AT768" s="78"/>
      <c r="AU768" s="78"/>
      <c r="AV768" s="78"/>
    </row>
    <row r="769" spans="1:48" ht="14.2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78"/>
      <c r="AO769" s="78"/>
      <c r="AP769" s="78"/>
      <c r="AQ769" s="78"/>
      <c r="AR769" s="78"/>
      <c r="AS769" s="78"/>
      <c r="AT769" s="78"/>
      <c r="AU769" s="78"/>
      <c r="AV769" s="78"/>
    </row>
    <row r="770" spans="1:48" ht="14.2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78"/>
      <c r="AO770" s="78"/>
      <c r="AP770" s="78"/>
      <c r="AQ770" s="78"/>
      <c r="AR770" s="78"/>
      <c r="AS770" s="78"/>
      <c r="AT770" s="78"/>
      <c r="AU770" s="78"/>
      <c r="AV770" s="78"/>
    </row>
    <row r="771" spans="1:48" ht="14.2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78"/>
      <c r="AO771" s="78"/>
      <c r="AP771" s="78"/>
      <c r="AQ771" s="78"/>
      <c r="AR771" s="78"/>
      <c r="AS771" s="78"/>
      <c r="AT771" s="78"/>
      <c r="AU771" s="78"/>
      <c r="AV771" s="78"/>
    </row>
    <row r="772" spans="1:48" ht="14.2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78"/>
      <c r="AO772" s="78"/>
      <c r="AP772" s="78"/>
      <c r="AQ772" s="78"/>
      <c r="AR772" s="78"/>
      <c r="AS772" s="78"/>
      <c r="AT772" s="78"/>
      <c r="AU772" s="78"/>
      <c r="AV772" s="78"/>
    </row>
    <row r="773" spans="1:48" ht="14.2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78"/>
      <c r="AO773" s="78"/>
      <c r="AP773" s="78"/>
      <c r="AQ773" s="78"/>
      <c r="AR773" s="78"/>
      <c r="AS773" s="78"/>
      <c r="AT773" s="78"/>
      <c r="AU773" s="78"/>
      <c r="AV773" s="78"/>
    </row>
    <row r="774" spans="1:48" ht="14.2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78"/>
      <c r="AO774" s="78"/>
      <c r="AP774" s="78"/>
      <c r="AQ774" s="78"/>
      <c r="AR774" s="78"/>
      <c r="AS774" s="78"/>
      <c r="AT774" s="78"/>
      <c r="AU774" s="78"/>
      <c r="AV774" s="78"/>
    </row>
    <row r="775" spans="1:48" ht="14.2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78"/>
      <c r="AO775" s="78"/>
      <c r="AP775" s="78"/>
      <c r="AQ775" s="78"/>
      <c r="AR775" s="78"/>
      <c r="AS775" s="78"/>
      <c r="AT775" s="78"/>
      <c r="AU775" s="78"/>
      <c r="AV775" s="78"/>
    </row>
    <row r="776" spans="1:48" ht="14.2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78"/>
      <c r="AO776" s="78"/>
      <c r="AP776" s="78"/>
      <c r="AQ776" s="78"/>
      <c r="AR776" s="78"/>
      <c r="AS776" s="78"/>
      <c r="AT776" s="78"/>
      <c r="AU776" s="78"/>
      <c r="AV776" s="78"/>
    </row>
    <row r="777" spans="1:48" ht="14.2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78"/>
      <c r="AO777" s="78"/>
      <c r="AP777" s="78"/>
      <c r="AQ777" s="78"/>
      <c r="AR777" s="78"/>
      <c r="AS777" s="78"/>
      <c r="AT777" s="78"/>
      <c r="AU777" s="78"/>
      <c r="AV777" s="78"/>
    </row>
    <row r="778" spans="1:48" ht="14.2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78"/>
      <c r="AO778" s="78"/>
      <c r="AP778" s="78"/>
      <c r="AQ778" s="78"/>
      <c r="AR778" s="78"/>
      <c r="AS778" s="78"/>
      <c r="AT778" s="78"/>
      <c r="AU778" s="78"/>
      <c r="AV778" s="78"/>
    </row>
    <row r="779" spans="1:48" ht="14.2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78"/>
      <c r="AO779" s="78"/>
      <c r="AP779" s="78"/>
      <c r="AQ779" s="78"/>
      <c r="AR779" s="78"/>
      <c r="AS779" s="78"/>
      <c r="AT779" s="78"/>
      <c r="AU779" s="78"/>
      <c r="AV779" s="78"/>
    </row>
    <row r="780" spans="1:48" ht="14.2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78"/>
      <c r="AO780" s="78"/>
      <c r="AP780" s="78"/>
      <c r="AQ780" s="78"/>
      <c r="AR780" s="78"/>
      <c r="AS780" s="78"/>
      <c r="AT780" s="78"/>
      <c r="AU780" s="78"/>
      <c r="AV780" s="78"/>
    </row>
    <row r="781" spans="1:48" ht="14.2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78"/>
      <c r="AO781" s="78"/>
      <c r="AP781" s="78"/>
      <c r="AQ781" s="78"/>
      <c r="AR781" s="78"/>
      <c r="AS781" s="78"/>
      <c r="AT781" s="78"/>
      <c r="AU781" s="78"/>
      <c r="AV781" s="78"/>
    </row>
    <row r="782" spans="1:48" ht="14.2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78"/>
      <c r="AP782" s="78"/>
      <c r="AQ782" s="78"/>
      <c r="AR782" s="78"/>
      <c r="AS782" s="78"/>
      <c r="AT782" s="78"/>
      <c r="AU782" s="78"/>
      <c r="AV782" s="78"/>
    </row>
    <row r="783" spans="1:48" ht="14.2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78"/>
      <c r="AO783" s="78"/>
      <c r="AP783" s="78"/>
      <c r="AQ783" s="78"/>
      <c r="AR783" s="78"/>
      <c r="AS783" s="78"/>
      <c r="AT783" s="78"/>
      <c r="AU783" s="78"/>
      <c r="AV783" s="78"/>
    </row>
    <row r="784" spans="1:48" ht="14.2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78"/>
      <c r="AO784" s="78"/>
      <c r="AP784" s="78"/>
      <c r="AQ784" s="78"/>
      <c r="AR784" s="78"/>
      <c r="AS784" s="78"/>
      <c r="AT784" s="78"/>
      <c r="AU784" s="78"/>
      <c r="AV784" s="78"/>
    </row>
    <row r="785" spans="1:48" ht="14.2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78"/>
      <c r="AO785" s="78"/>
      <c r="AP785" s="78"/>
      <c r="AQ785" s="78"/>
      <c r="AR785" s="78"/>
      <c r="AS785" s="78"/>
      <c r="AT785" s="78"/>
      <c r="AU785" s="78"/>
      <c r="AV785" s="78"/>
    </row>
    <row r="786" spans="1:48" ht="14.2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78"/>
      <c r="AO786" s="78"/>
      <c r="AP786" s="78"/>
      <c r="AQ786" s="78"/>
      <c r="AR786" s="78"/>
      <c r="AS786" s="78"/>
      <c r="AT786" s="78"/>
      <c r="AU786" s="78"/>
      <c r="AV786" s="78"/>
    </row>
    <row r="787" spans="1:48" ht="14.2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78"/>
      <c r="AO787" s="78"/>
      <c r="AP787" s="78"/>
      <c r="AQ787" s="78"/>
      <c r="AR787" s="78"/>
      <c r="AS787" s="78"/>
      <c r="AT787" s="78"/>
      <c r="AU787" s="78"/>
      <c r="AV787" s="78"/>
    </row>
    <row r="788" spans="1:48" ht="14.2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78"/>
      <c r="AO788" s="78"/>
      <c r="AP788" s="78"/>
      <c r="AQ788" s="78"/>
      <c r="AR788" s="78"/>
      <c r="AS788" s="78"/>
      <c r="AT788" s="78"/>
      <c r="AU788" s="78"/>
      <c r="AV788" s="78"/>
    </row>
    <row r="789" spans="1:48" ht="14.2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78"/>
      <c r="AO789" s="78"/>
      <c r="AP789" s="78"/>
      <c r="AQ789" s="78"/>
      <c r="AR789" s="78"/>
      <c r="AS789" s="78"/>
      <c r="AT789" s="78"/>
      <c r="AU789" s="78"/>
      <c r="AV789" s="78"/>
    </row>
    <row r="790" spans="1:48" ht="14.2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78"/>
      <c r="AO790" s="78"/>
      <c r="AP790" s="78"/>
      <c r="AQ790" s="78"/>
      <c r="AR790" s="78"/>
      <c r="AS790" s="78"/>
      <c r="AT790" s="78"/>
      <c r="AU790" s="78"/>
      <c r="AV790" s="78"/>
    </row>
    <row r="791" spans="1:48" ht="14.2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78"/>
      <c r="AO791" s="78"/>
      <c r="AP791" s="78"/>
      <c r="AQ791" s="78"/>
      <c r="AR791" s="78"/>
      <c r="AS791" s="78"/>
      <c r="AT791" s="78"/>
      <c r="AU791" s="78"/>
      <c r="AV791" s="78"/>
    </row>
    <row r="792" spans="1:48" ht="14.2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78"/>
      <c r="AO792" s="78"/>
      <c r="AP792" s="78"/>
      <c r="AQ792" s="78"/>
      <c r="AR792" s="78"/>
      <c r="AS792" s="78"/>
      <c r="AT792" s="78"/>
      <c r="AU792" s="78"/>
      <c r="AV792" s="78"/>
    </row>
    <row r="793" spans="1:48" ht="14.2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78"/>
      <c r="AO793" s="78"/>
      <c r="AP793" s="78"/>
      <c r="AQ793" s="78"/>
      <c r="AR793" s="78"/>
      <c r="AS793" s="78"/>
      <c r="AT793" s="78"/>
      <c r="AU793" s="78"/>
      <c r="AV793" s="78"/>
    </row>
    <row r="794" spans="1:48" ht="14.2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78"/>
      <c r="AO794" s="78"/>
      <c r="AP794" s="78"/>
      <c r="AQ794" s="78"/>
      <c r="AR794" s="78"/>
      <c r="AS794" s="78"/>
      <c r="AT794" s="78"/>
      <c r="AU794" s="78"/>
      <c r="AV794" s="78"/>
    </row>
    <row r="795" spans="1:48" ht="14.2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78"/>
      <c r="AO795" s="78"/>
      <c r="AP795" s="78"/>
      <c r="AQ795" s="78"/>
      <c r="AR795" s="78"/>
      <c r="AS795" s="78"/>
      <c r="AT795" s="78"/>
      <c r="AU795" s="78"/>
      <c r="AV795" s="78"/>
    </row>
    <row r="796" spans="1:48" ht="14.2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78"/>
      <c r="AP796" s="78"/>
      <c r="AQ796" s="78"/>
      <c r="AR796" s="78"/>
      <c r="AS796" s="78"/>
      <c r="AT796" s="78"/>
      <c r="AU796" s="78"/>
      <c r="AV796" s="78"/>
    </row>
    <row r="797" spans="1:48" ht="14.2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78"/>
      <c r="AP797" s="78"/>
      <c r="AQ797" s="78"/>
      <c r="AR797" s="78"/>
      <c r="AS797" s="78"/>
      <c r="AT797" s="78"/>
      <c r="AU797" s="78"/>
      <c r="AV797" s="78"/>
    </row>
    <row r="798" spans="1:48" ht="14.2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78"/>
      <c r="AO798" s="78"/>
      <c r="AP798" s="78"/>
      <c r="AQ798" s="78"/>
      <c r="AR798" s="78"/>
      <c r="AS798" s="78"/>
      <c r="AT798" s="78"/>
      <c r="AU798" s="78"/>
      <c r="AV798" s="78"/>
    </row>
    <row r="799" spans="1:48" ht="14.2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78"/>
      <c r="AO799" s="78"/>
      <c r="AP799" s="78"/>
      <c r="AQ799" s="78"/>
      <c r="AR799" s="78"/>
      <c r="AS799" s="78"/>
      <c r="AT799" s="78"/>
      <c r="AU799" s="78"/>
      <c r="AV799" s="78"/>
    </row>
    <row r="800" spans="1:48" ht="14.2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78"/>
      <c r="AO800" s="78"/>
      <c r="AP800" s="78"/>
      <c r="AQ800" s="78"/>
      <c r="AR800" s="78"/>
      <c r="AS800" s="78"/>
      <c r="AT800" s="78"/>
      <c r="AU800" s="78"/>
      <c r="AV800" s="78"/>
    </row>
    <row r="801" spans="1:48" ht="14.2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78"/>
      <c r="AO801" s="78"/>
      <c r="AP801" s="78"/>
      <c r="AQ801" s="78"/>
      <c r="AR801" s="78"/>
      <c r="AS801" s="78"/>
      <c r="AT801" s="78"/>
      <c r="AU801" s="78"/>
      <c r="AV801" s="78"/>
    </row>
    <row r="802" spans="1:48" ht="14.2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78"/>
      <c r="AO802" s="78"/>
      <c r="AP802" s="78"/>
      <c r="AQ802" s="78"/>
      <c r="AR802" s="78"/>
      <c r="AS802" s="78"/>
      <c r="AT802" s="78"/>
      <c r="AU802" s="78"/>
      <c r="AV802" s="78"/>
    </row>
    <row r="803" spans="1:48" ht="14.2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78"/>
      <c r="AO803" s="78"/>
      <c r="AP803" s="78"/>
      <c r="AQ803" s="78"/>
      <c r="AR803" s="78"/>
      <c r="AS803" s="78"/>
      <c r="AT803" s="78"/>
      <c r="AU803" s="78"/>
      <c r="AV803" s="78"/>
    </row>
    <row r="804" spans="1:48" ht="14.2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78"/>
      <c r="AO804" s="78"/>
      <c r="AP804" s="78"/>
      <c r="AQ804" s="78"/>
      <c r="AR804" s="78"/>
      <c r="AS804" s="78"/>
      <c r="AT804" s="78"/>
      <c r="AU804" s="78"/>
      <c r="AV804" s="78"/>
    </row>
    <row r="805" spans="1:48" ht="14.2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78"/>
      <c r="AO805" s="78"/>
      <c r="AP805" s="78"/>
      <c r="AQ805" s="78"/>
      <c r="AR805" s="78"/>
      <c r="AS805" s="78"/>
      <c r="AT805" s="78"/>
      <c r="AU805" s="78"/>
      <c r="AV805" s="78"/>
    </row>
    <row r="806" spans="1:48" ht="14.2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78"/>
      <c r="AO806" s="78"/>
      <c r="AP806" s="78"/>
      <c r="AQ806" s="78"/>
      <c r="AR806" s="78"/>
      <c r="AS806" s="78"/>
      <c r="AT806" s="78"/>
      <c r="AU806" s="78"/>
      <c r="AV806" s="78"/>
    </row>
    <row r="807" spans="1:48" ht="14.2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78"/>
      <c r="AO807" s="78"/>
      <c r="AP807" s="78"/>
      <c r="AQ807" s="78"/>
      <c r="AR807" s="78"/>
      <c r="AS807" s="78"/>
      <c r="AT807" s="78"/>
      <c r="AU807" s="78"/>
      <c r="AV807" s="78"/>
    </row>
    <row r="808" spans="1:48" ht="14.2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78"/>
      <c r="AO808" s="78"/>
      <c r="AP808" s="78"/>
      <c r="AQ808" s="78"/>
      <c r="AR808" s="78"/>
      <c r="AS808" s="78"/>
      <c r="AT808" s="78"/>
      <c r="AU808" s="78"/>
      <c r="AV808" s="78"/>
    </row>
    <row r="809" spans="1:48" ht="14.2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78"/>
      <c r="AO809" s="78"/>
      <c r="AP809" s="78"/>
      <c r="AQ809" s="78"/>
      <c r="AR809" s="78"/>
      <c r="AS809" s="78"/>
      <c r="AT809" s="78"/>
      <c r="AU809" s="78"/>
      <c r="AV809" s="78"/>
    </row>
    <row r="810" spans="1:48" ht="14.2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78"/>
      <c r="AO810" s="78"/>
      <c r="AP810" s="78"/>
      <c r="AQ810" s="78"/>
      <c r="AR810" s="78"/>
      <c r="AS810" s="78"/>
      <c r="AT810" s="78"/>
      <c r="AU810" s="78"/>
      <c r="AV810" s="78"/>
    </row>
    <row r="811" spans="1:48" ht="14.2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78"/>
      <c r="AO811" s="78"/>
      <c r="AP811" s="78"/>
      <c r="AQ811" s="78"/>
      <c r="AR811" s="78"/>
      <c r="AS811" s="78"/>
      <c r="AT811" s="78"/>
      <c r="AU811" s="78"/>
      <c r="AV811" s="78"/>
    </row>
    <row r="812" spans="1:48" ht="14.2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78"/>
      <c r="AO812" s="78"/>
      <c r="AP812" s="78"/>
      <c r="AQ812" s="78"/>
      <c r="AR812" s="78"/>
      <c r="AS812" s="78"/>
      <c r="AT812" s="78"/>
      <c r="AU812" s="78"/>
      <c r="AV812" s="78"/>
    </row>
    <row r="813" spans="1:48" ht="14.2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78"/>
      <c r="AO813" s="78"/>
      <c r="AP813" s="78"/>
      <c r="AQ813" s="78"/>
      <c r="AR813" s="78"/>
      <c r="AS813" s="78"/>
      <c r="AT813" s="78"/>
      <c r="AU813" s="78"/>
      <c r="AV813" s="78"/>
    </row>
    <row r="814" spans="1:48" ht="14.2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78"/>
      <c r="AO814" s="78"/>
      <c r="AP814" s="78"/>
      <c r="AQ814" s="78"/>
      <c r="AR814" s="78"/>
      <c r="AS814" s="78"/>
      <c r="AT814" s="78"/>
      <c r="AU814" s="78"/>
      <c r="AV814" s="78"/>
    </row>
    <row r="815" spans="1:48" ht="14.2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78"/>
      <c r="AO815" s="78"/>
      <c r="AP815" s="78"/>
      <c r="AQ815" s="78"/>
      <c r="AR815" s="78"/>
      <c r="AS815" s="78"/>
      <c r="AT815" s="78"/>
      <c r="AU815" s="78"/>
      <c r="AV815" s="78"/>
    </row>
    <row r="816" spans="1:48" ht="14.2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78"/>
      <c r="AO816" s="78"/>
      <c r="AP816" s="78"/>
      <c r="AQ816" s="78"/>
      <c r="AR816" s="78"/>
      <c r="AS816" s="78"/>
      <c r="AT816" s="78"/>
      <c r="AU816" s="78"/>
      <c r="AV816" s="78"/>
    </row>
    <row r="817" spans="1:48" ht="14.2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78"/>
      <c r="AO817" s="78"/>
      <c r="AP817" s="78"/>
      <c r="AQ817" s="78"/>
      <c r="AR817" s="78"/>
      <c r="AS817" s="78"/>
      <c r="AT817" s="78"/>
      <c r="AU817" s="78"/>
      <c r="AV817" s="78"/>
    </row>
    <row r="818" spans="1:48" ht="14.2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78"/>
      <c r="AO818" s="78"/>
      <c r="AP818" s="78"/>
      <c r="AQ818" s="78"/>
      <c r="AR818" s="78"/>
      <c r="AS818" s="78"/>
      <c r="AT818" s="78"/>
      <c r="AU818" s="78"/>
      <c r="AV818" s="78"/>
    </row>
    <row r="819" spans="1:48" ht="14.2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78"/>
      <c r="AO819" s="78"/>
      <c r="AP819" s="78"/>
      <c r="AQ819" s="78"/>
      <c r="AR819" s="78"/>
      <c r="AS819" s="78"/>
      <c r="AT819" s="78"/>
      <c r="AU819" s="78"/>
      <c r="AV819" s="78"/>
    </row>
    <row r="820" spans="1:48" ht="14.2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78"/>
      <c r="AO820" s="78"/>
      <c r="AP820" s="78"/>
      <c r="AQ820" s="78"/>
      <c r="AR820" s="78"/>
      <c r="AS820" s="78"/>
      <c r="AT820" s="78"/>
      <c r="AU820" s="78"/>
      <c r="AV820" s="78"/>
    </row>
    <row r="821" spans="1:48" ht="14.2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78"/>
      <c r="AO821" s="78"/>
      <c r="AP821" s="78"/>
      <c r="AQ821" s="78"/>
      <c r="AR821" s="78"/>
      <c r="AS821" s="78"/>
      <c r="AT821" s="78"/>
      <c r="AU821" s="78"/>
      <c r="AV821" s="78"/>
    </row>
    <row r="822" spans="1:48" ht="14.2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78"/>
      <c r="AO822" s="78"/>
      <c r="AP822" s="78"/>
      <c r="AQ822" s="78"/>
      <c r="AR822" s="78"/>
      <c r="AS822" s="78"/>
      <c r="AT822" s="78"/>
      <c r="AU822" s="78"/>
      <c r="AV822" s="78"/>
    </row>
    <row r="823" spans="1:48" ht="14.2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78"/>
      <c r="AO823" s="78"/>
      <c r="AP823" s="78"/>
      <c r="AQ823" s="78"/>
      <c r="AR823" s="78"/>
      <c r="AS823" s="78"/>
      <c r="AT823" s="78"/>
      <c r="AU823" s="78"/>
      <c r="AV823" s="78"/>
    </row>
    <row r="824" spans="1:48" ht="14.2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78"/>
      <c r="AO824" s="78"/>
      <c r="AP824" s="78"/>
      <c r="AQ824" s="78"/>
      <c r="AR824" s="78"/>
      <c r="AS824" s="78"/>
      <c r="AT824" s="78"/>
      <c r="AU824" s="78"/>
      <c r="AV824" s="78"/>
    </row>
    <row r="825" spans="1:48" ht="14.2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78"/>
      <c r="AO825" s="78"/>
      <c r="AP825" s="78"/>
      <c r="AQ825" s="78"/>
      <c r="AR825" s="78"/>
      <c r="AS825" s="78"/>
      <c r="AT825" s="78"/>
      <c r="AU825" s="78"/>
      <c r="AV825" s="78"/>
    </row>
    <row r="826" spans="1:48" ht="14.2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78"/>
      <c r="AO826" s="78"/>
      <c r="AP826" s="78"/>
      <c r="AQ826" s="78"/>
      <c r="AR826" s="78"/>
      <c r="AS826" s="78"/>
      <c r="AT826" s="78"/>
      <c r="AU826" s="78"/>
      <c r="AV826" s="78"/>
    </row>
    <row r="827" spans="1:48" ht="14.2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78"/>
      <c r="AP827" s="78"/>
      <c r="AQ827" s="78"/>
      <c r="AR827" s="78"/>
      <c r="AS827" s="78"/>
      <c r="AT827" s="78"/>
      <c r="AU827" s="78"/>
      <c r="AV827" s="78"/>
    </row>
    <row r="828" spans="1:48" ht="14.2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78"/>
      <c r="AO828" s="78"/>
      <c r="AP828" s="78"/>
      <c r="AQ828" s="78"/>
      <c r="AR828" s="78"/>
      <c r="AS828" s="78"/>
      <c r="AT828" s="78"/>
      <c r="AU828" s="78"/>
      <c r="AV828" s="78"/>
    </row>
    <row r="829" spans="1:48" ht="14.2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78"/>
      <c r="AO829" s="78"/>
      <c r="AP829" s="78"/>
      <c r="AQ829" s="78"/>
      <c r="AR829" s="78"/>
      <c r="AS829" s="78"/>
      <c r="AT829" s="78"/>
      <c r="AU829" s="78"/>
      <c r="AV829" s="78"/>
    </row>
    <row r="830" spans="1:48" ht="14.2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78"/>
      <c r="AP830" s="78"/>
      <c r="AQ830" s="78"/>
      <c r="AR830" s="78"/>
      <c r="AS830" s="78"/>
      <c r="AT830" s="78"/>
      <c r="AU830" s="78"/>
      <c r="AV830" s="78"/>
    </row>
    <row r="831" spans="1:48" ht="14.2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78"/>
      <c r="AO831" s="78"/>
      <c r="AP831" s="78"/>
      <c r="AQ831" s="78"/>
      <c r="AR831" s="78"/>
      <c r="AS831" s="78"/>
      <c r="AT831" s="78"/>
      <c r="AU831" s="78"/>
      <c r="AV831" s="78"/>
    </row>
    <row r="832" spans="1:48" ht="14.2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78"/>
      <c r="AO832" s="78"/>
      <c r="AP832" s="78"/>
      <c r="AQ832" s="78"/>
      <c r="AR832" s="78"/>
      <c r="AS832" s="78"/>
      <c r="AT832" s="78"/>
      <c r="AU832" s="78"/>
      <c r="AV832" s="78"/>
    </row>
    <row r="833" spans="1:48" ht="14.2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78"/>
      <c r="AO833" s="78"/>
      <c r="AP833" s="78"/>
      <c r="AQ833" s="78"/>
      <c r="AR833" s="78"/>
      <c r="AS833" s="78"/>
      <c r="AT833" s="78"/>
      <c r="AU833" s="78"/>
      <c r="AV833" s="78"/>
    </row>
    <row r="834" spans="1:48" ht="14.2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78"/>
      <c r="AP834" s="78"/>
      <c r="AQ834" s="78"/>
      <c r="AR834" s="78"/>
      <c r="AS834" s="78"/>
      <c r="AT834" s="78"/>
      <c r="AU834" s="78"/>
      <c r="AV834" s="78"/>
    </row>
    <row r="835" spans="1:48" ht="14.2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78"/>
      <c r="AP835" s="78"/>
      <c r="AQ835" s="78"/>
      <c r="AR835" s="78"/>
      <c r="AS835" s="78"/>
      <c r="AT835" s="78"/>
      <c r="AU835" s="78"/>
      <c r="AV835" s="78"/>
    </row>
    <row r="836" spans="1:48" ht="14.2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78"/>
      <c r="AO836" s="78"/>
      <c r="AP836" s="78"/>
      <c r="AQ836" s="78"/>
      <c r="AR836" s="78"/>
      <c r="AS836" s="78"/>
      <c r="AT836" s="78"/>
      <c r="AU836" s="78"/>
      <c r="AV836" s="78"/>
    </row>
    <row r="837" spans="1:48" ht="14.2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78"/>
      <c r="AO837" s="78"/>
      <c r="AP837" s="78"/>
      <c r="AQ837" s="78"/>
      <c r="AR837" s="78"/>
      <c r="AS837" s="78"/>
      <c r="AT837" s="78"/>
      <c r="AU837" s="78"/>
      <c r="AV837" s="78"/>
    </row>
    <row r="838" spans="1:48" ht="14.2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78"/>
      <c r="AP838" s="78"/>
      <c r="AQ838" s="78"/>
      <c r="AR838" s="78"/>
      <c r="AS838" s="78"/>
      <c r="AT838" s="78"/>
      <c r="AU838" s="78"/>
      <c r="AV838" s="78"/>
    </row>
    <row r="839" spans="1:48" ht="14.2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78"/>
      <c r="AP839" s="78"/>
      <c r="AQ839" s="78"/>
      <c r="AR839" s="78"/>
      <c r="AS839" s="78"/>
      <c r="AT839" s="78"/>
      <c r="AU839" s="78"/>
      <c r="AV839" s="78"/>
    </row>
    <row r="840" spans="1:48" ht="14.2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78"/>
      <c r="AP840" s="78"/>
      <c r="AQ840" s="78"/>
      <c r="AR840" s="78"/>
      <c r="AS840" s="78"/>
      <c r="AT840" s="78"/>
      <c r="AU840" s="78"/>
      <c r="AV840" s="78"/>
    </row>
    <row r="841" spans="1:48" ht="14.2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78"/>
      <c r="AO841" s="78"/>
      <c r="AP841" s="78"/>
      <c r="AQ841" s="78"/>
      <c r="AR841" s="78"/>
      <c r="AS841" s="78"/>
      <c r="AT841" s="78"/>
      <c r="AU841" s="78"/>
      <c r="AV841" s="78"/>
    </row>
    <row r="842" spans="1:48" ht="14.2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78"/>
      <c r="AO842" s="78"/>
      <c r="AP842" s="78"/>
      <c r="AQ842" s="78"/>
      <c r="AR842" s="78"/>
      <c r="AS842" s="78"/>
      <c r="AT842" s="78"/>
      <c r="AU842" s="78"/>
      <c r="AV842" s="78"/>
    </row>
    <row r="843" spans="1:48" ht="14.2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78"/>
      <c r="AO843" s="78"/>
      <c r="AP843" s="78"/>
      <c r="AQ843" s="78"/>
      <c r="AR843" s="78"/>
      <c r="AS843" s="78"/>
      <c r="AT843" s="78"/>
      <c r="AU843" s="78"/>
      <c r="AV843" s="78"/>
    </row>
    <row r="844" spans="1:48" ht="14.2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78"/>
      <c r="AO844" s="78"/>
      <c r="AP844" s="78"/>
      <c r="AQ844" s="78"/>
      <c r="AR844" s="78"/>
      <c r="AS844" s="78"/>
      <c r="AT844" s="78"/>
      <c r="AU844" s="78"/>
      <c r="AV844" s="78"/>
    </row>
    <row r="845" spans="1:48" ht="14.2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78"/>
      <c r="AO845" s="78"/>
      <c r="AP845" s="78"/>
      <c r="AQ845" s="78"/>
      <c r="AR845" s="78"/>
      <c r="AS845" s="78"/>
      <c r="AT845" s="78"/>
      <c r="AU845" s="78"/>
      <c r="AV845" s="78"/>
    </row>
    <row r="846" spans="1:48" ht="14.2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78"/>
      <c r="AO846" s="78"/>
      <c r="AP846" s="78"/>
      <c r="AQ846" s="78"/>
      <c r="AR846" s="78"/>
      <c r="AS846" s="78"/>
      <c r="AT846" s="78"/>
      <c r="AU846" s="78"/>
      <c r="AV846" s="78"/>
    </row>
    <row r="847" spans="1:48" ht="14.2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78"/>
      <c r="AO847" s="78"/>
      <c r="AP847" s="78"/>
      <c r="AQ847" s="78"/>
      <c r="AR847" s="78"/>
      <c r="AS847" s="78"/>
      <c r="AT847" s="78"/>
      <c r="AU847" s="78"/>
      <c r="AV847" s="78"/>
    </row>
    <row r="848" spans="1:48" ht="14.2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78"/>
      <c r="AO848" s="78"/>
      <c r="AP848" s="78"/>
      <c r="AQ848" s="78"/>
      <c r="AR848" s="78"/>
      <c r="AS848" s="78"/>
      <c r="AT848" s="78"/>
      <c r="AU848" s="78"/>
      <c r="AV848" s="78"/>
    </row>
    <row r="849" spans="1:48" ht="14.2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78"/>
      <c r="AO849" s="78"/>
      <c r="AP849" s="78"/>
      <c r="AQ849" s="78"/>
      <c r="AR849" s="78"/>
      <c r="AS849" s="78"/>
      <c r="AT849" s="78"/>
      <c r="AU849" s="78"/>
      <c r="AV849" s="78"/>
    </row>
    <row r="850" spans="1:48" ht="14.2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78"/>
      <c r="AO850" s="78"/>
      <c r="AP850" s="78"/>
      <c r="AQ850" s="78"/>
      <c r="AR850" s="78"/>
      <c r="AS850" s="78"/>
      <c r="AT850" s="78"/>
      <c r="AU850" s="78"/>
      <c r="AV850" s="78"/>
    </row>
    <row r="851" spans="1:48" ht="14.2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78"/>
      <c r="AO851" s="78"/>
      <c r="AP851" s="78"/>
      <c r="AQ851" s="78"/>
      <c r="AR851" s="78"/>
      <c r="AS851" s="78"/>
      <c r="AT851" s="78"/>
      <c r="AU851" s="78"/>
      <c r="AV851" s="78"/>
    </row>
    <row r="852" spans="1:48" ht="14.2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78"/>
      <c r="AO852" s="78"/>
      <c r="AP852" s="78"/>
      <c r="AQ852" s="78"/>
      <c r="AR852" s="78"/>
      <c r="AS852" s="78"/>
      <c r="AT852" s="78"/>
      <c r="AU852" s="78"/>
      <c r="AV852" s="78"/>
    </row>
    <row r="853" spans="1:48" ht="14.2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78"/>
      <c r="AO853" s="78"/>
      <c r="AP853" s="78"/>
      <c r="AQ853" s="78"/>
      <c r="AR853" s="78"/>
      <c r="AS853" s="78"/>
      <c r="AT853" s="78"/>
      <c r="AU853" s="78"/>
      <c r="AV853" s="78"/>
    </row>
    <row r="854" spans="1:48" ht="14.2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78"/>
      <c r="AO854" s="78"/>
      <c r="AP854" s="78"/>
      <c r="AQ854" s="78"/>
      <c r="AR854" s="78"/>
      <c r="AS854" s="78"/>
      <c r="AT854" s="78"/>
      <c r="AU854" s="78"/>
      <c r="AV854" s="78"/>
    </row>
    <row r="855" spans="1:48" ht="14.2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78"/>
      <c r="AO855" s="78"/>
      <c r="AP855" s="78"/>
      <c r="AQ855" s="78"/>
      <c r="AR855" s="78"/>
      <c r="AS855" s="78"/>
      <c r="AT855" s="78"/>
      <c r="AU855" s="78"/>
      <c r="AV855" s="78"/>
    </row>
    <row r="856" spans="1:48" ht="14.2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78"/>
      <c r="AO856" s="78"/>
      <c r="AP856" s="78"/>
      <c r="AQ856" s="78"/>
      <c r="AR856" s="78"/>
      <c r="AS856" s="78"/>
      <c r="AT856" s="78"/>
      <c r="AU856" s="78"/>
      <c r="AV856" s="78"/>
    </row>
    <row r="857" spans="1:48" ht="14.2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78"/>
      <c r="AO857" s="78"/>
      <c r="AP857" s="78"/>
      <c r="AQ857" s="78"/>
      <c r="AR857" s="78"/>
      <c r="AS857" s="78"/>
      <c r="AT857" s="78"/>
      <c r="AU857" s="78"/>
      <c r="AV857" s="78"/>
    </row>
    <row r="858" spans="1:48" ht="14.2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78"/>
      <c r="AO858" s="78"/>
      <c r="AP858" s="78"/>
      <c r="AQ858" s="78"/>
      <c r="AR858" s="78"/>
      <c r="AS858" s="78"/>
      <c r="AT858" s="78"/>
      <c r="AU858" s="78"/>
      <c r="AV858" s="78"/>
    </row>
    <row r="859" spans="1:48" ht="14.2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78"/>
      <c r="AO859" s="78"/>
      <c r="AP859" s="78"/>
      <c r="AQ859" s="78"/>
      <c r="AR859" s="78"/>
      <c r="AS859" s="78"/>
      <c r="AT859" s="78"/>
      <c r="AU859" s="78"/>
      <c r="AV859" s="78"/>
    </row>
    <row r="860" spans="1:48" ht="14.2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78"/>
      <c r="AO860" s="78"/>
      <c r="AP860" s="78"/>
      <c r="AQ860" s="78"/>
      <c r="AR860" s="78"/>
      <c r="AS860" s="78"/>
      <c r="AT860" s="78"/>
      <c r="AU860" s="78"/>
      <c r="AV860" s="78"/>
    </row>
    <row r="861" spans="1:48" ht="14.2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78"/>
      <c r="AO861" s="78"/>
      <c r="AP861" s="78"/>
      <c r="AQ861" s="78"/>
      <c r="AR861" s="78"/>
      <c r="AS861" s="78"/>
      <c r="AT861" s="78"/>
      <c r="AU861" s="78"/>
      <c r="AV861" s="78"/>
    </row>
    <row r="862" spans="1:48" ht="14.2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78"/>
      <c r="AO862" s="78"/>
      <c r="AP862" s="78"/>
      <c r="AQ862" s="78"/>
      <c r="AR862" s="78"/>
      <c r="AS862" s="78"/>
      <c r="AT862" s="78"/>
      <c r="AU862" s="78"/>
      <c r="AV862" s="78"/>
    </row>
    <row r="863" spans="1:48" ht="14.2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78"/>
      <c r="AP863" s="78"/>
      <c r="AQ863" s="78"/>
      <c r="AR863" s="78"/>
      <c r="AS863" s="78"/>
      <c r="AT863" s="78"/>
      <c r="AU863" s="78"/>
      <c r="AV863" s="78"/>
    </row>
    <row r="864" spans="1:48" ht="14.2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78"/>
      <c r="AO864" s="78"/>
      <c r="AP864" s="78"/>
      <c r="AQ864" s="78"/>
      <c r="AR864" s="78"/>
      <c r="AS864" s="78"/>
      <c r="AT864" s="78"/>
      <c r="AU864" s="78"/>
      <c r="AV864" s="78"/>
    </row>
    <row r="865" spans="1:48" ht="14.2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78"/>
      <c r="AO865" s="78"/>
      <c r="AP865" s="78"/>
      <c r="AQ865" s="78"/>
      <c r="AR865" s="78"/>
      <c r="AS865" s="78"/>
      <c r="AT865" s="78"/>
      <c r="AU865" s="78"/>
      <c r="AV865" s="78"/>
    </row>
    <row r="866" spans="1:48" ht="14.2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78"/>
      <c r="AQ866" s="78"/>
      <c r="AR866" s="78"/>
      <c r="AS866" s="78"/>
      <c r="AT866" s="78"/>
      <c r="AU866" s="78"/>
      <c r="AV866" s="78"/>
    </row>
    <row r="867" spans="1:48" ht="14.2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78"/>
      <c r="AQ867" s="78"/>
      <c r="AR867" s="78"/>
      <c r="AS867" s="78"/>
      <c r="AT867" s="78"/>
      <c r="AU867" s="78"/>
      <c r="AV867" s="78"/>
    </row>
    <row r="868" spans="1:48" ht="14.2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78"/>
      <c r="AQ868" s="78"/>
      <c r="AR868" s="78"/>
      <c r="AS868" s="78"/>
      <c r="AT868" s="78"/>
      <c r="AU868" s="78"/>
      <c r="AV868" s="78"/>
    </row>
    <row r="869" spans="1:48" ht="14.2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78"/>
      <c r="AQ869" s="78"/>
      <c r="AR869" s="78"/>
      <c r="AS869" s="78"/>
      <c r="AT869" s="78"/>
      <c r="AU869" s="78"/>
      <c r="AV869" s="78"/>
    </row>
    <row r="870" spans="1:48" ht="14.2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78"/>
      <c r="AP870" s="78"/>
      <c r="AQ870" s="78"/>
      <c r="AR870" s="78"/>
      <c r="AS870" s="78"/>
      <c r="AT870" s="78"/>
      <c r="AU870" s="78"/>
      <c r="AV870" s="78"/>
    </row>
    <row r="871" spans="1:48" ht="14.2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78"/>
      <c r="AP871" s="78"/>
      <c r="AQ871" s="78"/>
      <c r="AR871" s="78"/>
      <c r="AS871" s="78"/>
      <c r="AT871" s="78"/>
      <c r="AU871" s="78"/>
      <c r="AV871" s="78"/>
    </row>
    <row r="872" spans="1:48" ht="14.2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78"/>
      <c r="AQ872" s="78"/>
      <c r="AR872" s="78"/>
      <c r="AS872" s="78"/>
      <c r="AT872" s="78"/>
      <c r="AU872" s="78"/>
      <c r="AV872" s="78"/>
    </row>
    <row r="873" spans="1:48" ht="14.2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78"/>
      <c r="AP873" s="78"/>
      <c r="AQ873" s="78"/>
      <c r="AR873" s="78"/>
      <c r="AS873" s="78"/>
      <c r="AT873" s="78"/>
      <c r="AU873" s="78"/>
      <c r="AV873" s="78"/>
    </row>
    <row r="874" spans="1:48" ht="14.2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c r="AM874" s="78"/>
      <c r="AN874" s="78"/>
      <c r="AO874" s="78"/>
      <c r="AP874" s="78"/>
      <c r="AQ874" s="78"/>
      <c r="AR874" s="78"/>
      <c r="AS874" s="78"/>
      <c r="AT874" s="78"/>
      <c r="AU874" s="78"/>
      <c r="AV874" s="78"/>
    </row>
    <row r="875" spans="1:48" ht="14.2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c r="AM875" s="78"/>
      <c r="AN875" s="78"/>
      <c r="AO875" s="78"/>
      <c r="AP875" s="78"/>
      <c r="AQ875" s="78"/>
      <c r="AR875" s="78"/>
      <c r="AS875" s="78"/>
      <c r="AT875" s="78"/>
      <c r="AU875" s="78"/>
      <c r="AV875" s="78"/>
    </row>
    <row r="876" spans="1:48" ht="14.2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c r="AM876" s="78"/>
      <c r="AN876" s="78"/>
      <c r="AO876" s="78"/>
      <c r="AP876" s="78"/>
      <c r="AQ876" s="78"/>
      <c r="AR876" s="78"/>
      <c r="AS876" s="78"/>
      <c r="AT876" s="78"/>
      <c r="AU876" s="78"/>
      <c r="AV876" s="78"/>
    </row>
    <row r="877" spans="1:48" ht="14.2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78"/>
      <c r="AQ877" s="78"/>
      <c r="AR877" s="78"/>
      <c r="AS877" s="78"/>
      <c r="AT877" s="78"/>
      <c r="AU877" s="78"/>
      <c r="AV877" s="78"/>
    </row>
    <row r="878" spans="1:48" ht="14.2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78"/>
      <c r="AQ878" s="78"/>
      <c r="AR878" s="78"/>
      <c r="AS878" s="78"/>
      <c r="AT878" s="78"/>
      <c r="AU878" s="78"/>
      <c r="AV878" s="78"/>
    </row>
    <row r="879" spans="1:48" ht="14.2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c r="AM879" s="78"/>
      <c r="AN879" s="78"/>
      <c r="AO879" s="78"/>
      <c r="AP879" s="78"/>
      <c r="AQ879" s="78"/>
      <c r="AR879" s="78"/>
      <c r="AS879" s="78"/>
      <c r="AT879" s="78"/>
      <c r="AU879" s="78"/>
      <c r="AV879" s="78"/>
    </row>
    <row r="880" spans="1:48" ht="14.2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c r="AM880" s="78"/>
      <c r="AN880" s="78"/>
      <c r="AO880" s="78"/>
      <c r="AP880" s="78"/>
      <c r="AQ880" s="78"/>
      <c r="AR880" s="78"/>
      <c r="AS880" s="78"/>
      <c r="AT880" s="78"/>
      <c r="AU880" s="78"/>
      <c r="AV880" s="78"/>
    </row>
    <row r="881" spans="1:48" ht="14.2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c r="AM881" s="78"/>
      <c r="AN881" s="78"/>
      <c r="AO881" s="78"/>
      <c r="AP881" s="78"/>
      <c r="AQ881" s="78"/>
      <c r="AR881" s="78"/>
      <c r="AS881" s="78"/>
      <c r="AT881" s="78"/>
      <c r="AU881" s="78"/>
      <c r="AV881" s="78"/>
    </row>
    <row r="882" spans="1:48" ht="14.2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c r="AM882" s="78"/>
      <c r="AN882" s="78"/>
      <c r="AO882" s="78"/>
      <c r="AP882" s="78"/>
      <c r="AQ882" s="78"/>
      <c r="AR882" s="78"/>
      <c r="AS882" s="78"/>
      <c r="AT882" s="78"/>
      <c r="AU882" s="78"/>
      <c r="AV882" s="78"/>
    </row>
    <row r="883" spans="1:48" ht="14.2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c r="AM883" s="78"/>
      <c r="AN883" s="78"/>
      <c r="AO883" s="78"/>
      <c r="AP883" s="78"/>
      <c r="AQ883" s="78"/>
      <c r="AR883" s="78"/>
      <c r="AS883" s="78"/>
      <c r="AT883" s="78"/>
      <c r="AU883" s="78"/>
      <c r="AV883" s="78"/>
    </row>
    <row r="884" spans="1:48" ht="14.2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c r="AM884" s="78"/>
      <c r="AN884" s="78"/>
      <c r="AO884" s="78"/>
      <c r="AP884" s="78"/>
      <c r="AQ884" s="78"/>
      <c r="AR884" s="78"/>
      <c r="AS884" s="78"/>
      <c r="AT884" s="78"/>
      <c r="AU884" s="78"/>
      <c r="AV884" s="78"/>
    </row>
    <row r="885" spans="1:48" ht="14.2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c r="AM885" s="78"/>
      <c r="AN885" s="78"/>
      <c r="AO885" s="78"/>
      <c r="AP885" s="78"/>
      <c r="AQ885" s="78"/>
      <c r="AR885" s="78"/>
      <c r="AS885" s="78"/>
      <c r="AT885" s="78"/>
      <c r="AU885" s="78"/>
      <c r="AV885" s="78"/>
    </row>
    <row r="886" spans="1:48" ht="14.2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c r="AM886" s="78"/>
      <c r="AN886" s="78"/>
      <c r="AO886" s="78"/>
      <c r="AP886" s="78"/>
      <c r="AQ886" s="78"/>
      <c r="AR886" s="78"/>
      <c r="AS886" s="78"/>
      <c r="AT886" s="78"/>
      <c r="AU886" s="78"/>
      <c r="AV886" s="78"/>
    </row>
    <row r="887" spans="1:48" ht="14.2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c r="AM887" s="78"/>
      <c r="AN887" s="78"/>
      <c r="AO887" s="78"/>
      <c r="AP887" s="78"/>
      <c r="AQ887" s="78"/>
      <c r="AR887" s="78"/>
      <c r="AS887" s="78"/>
      <c r="AT887" s="78"/>
      <c r="AU887" s="78"/>
      <c r="AV887" s="78"/>
    </row>
    <row r="888" spans="1:48" ht="14.2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c r="AM888" s="78"/>
      <c r="AN888" s="78"/>
      <c r="AO888" s="78"/>
      <c r="AP888" s="78"/>
      <c r="AQ888" s="78"/>
      <c r="AR888" s="78"/>
      <c r="AS888" s="78"/>
      <c r="AT888" s="78"/>
      <c r="AU888" s="78"/>
      <c r="AV888" s="78"/>
    </row>
    <row r="889" spans="1:48" ht="14.2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c r="AM889" s="78"/>
      <c r="AN889" s="78"/>
      <c r="AO889" s="78"/>
      <c r="AP889" s="78"/>
      <c r="AQ889" s="78"/>
      <c r="AR889" s="78"/>
      <c r="AS889" s="78"/>
      <c r="AT889" s="78"/>
      <c r="AU889" s="78"/>
      <c r="AV889" s="78"/>
    </row>
    <row r="890" spans="1:48" ht="14.2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c r="AM890" s="78"/>
      <c r="AN890" s="78"/>
      <c r="AO890" s="78"/>
      <c r="AP890" s="78"/>
      <c r="AQ890" s="78"/>
      <c r="AR890" s="78"/>
      <c r="AS890" s="78"/>
      <c r="AT890" s="78"/>
      <c r="AU890" s="78"/>
      <c r="AV890" s="78"/>
    </row>
    <row r="891" spans="1:48" ht="14.2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c r="AM891" s="78"/>
      <c r="AN891" s="78"/>
      <c r="AO891" s="78"/>
      <c r="AP891" s="78"/>
      <c r="AQ891" s="78"/>
      <c r="AR891" s="78"/>
      <c r="AS891" s="78"/>
      <c r="AT891" s="78"/>
      <c r="AU891" s="78"/>
      <c r="AV891" s="78"/>
    </row>
    <row r="892" spans="1:48" ht="14.2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c r="AM892" s="78"/>
      <c r="AN892" s="78"/>
      <c r="AO892" s="78"/>
      <c r="AP892" s="78"/>
      <c r="AQ892" s="78"/>
      <c r="AR892" s="78"/>
      <c r="AS892" s="78"/>
      <c r="AT892" s="78"/>
      <c r="AU892" s="78"/>
      <c r="AV892" s="78"/>
    </row>
    <row r="893" spans="1:48" ht="14.2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c r="AM893" s="78"/>
      <c r="AN893" s="78"/>
      <c r="AO893" s="78"/>
      <c r="AP893" s="78"/>
      <c r="AQ893" s="78"/>
      <c r="AR893" s="78"/>
      <c r="AS893" s="78"/>
      <c r="AT893" s="78"/>
      <c r="AU893" s="78"/>
      <c r="AV893" s="78"/>
    </row>
    <row r="894" spans="1:48" ht="14.2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c r="AM894" s="78"/>
      <c r="AN894" s="78"/>
      <c r="AO894" s="78"/>
      <c r="AP894" s="78"/>
      <c r="AQ894" s="78"/>
      <c r="AR894" s="78"/>
      <c r="AS894" s="78"/>
      <c r="AT894" s="78"/>
      <c r="AU894" s="78"/>
      <c r="AV894" s="78"/>
    </row>
    <row r="895" spans="1:48" ht="14.2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c r="AM895" s="78"/>
      <c r="AN895" s="78"/>
      <c r="AO895" s="78"/>
      <c r="AP895" s="78"/>
      <c r="AQ895" s="78"/>
      <c r="AR895" s="78"/>
      <c r="AS895" s="78"/>
      <c r="AT895" s="78"/>
      <c r="AU895" s="78"/>
      <c r="AV895" s="78"/>
    </row>
    <row r="896" spans="1:48" ht="14.2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c r="AM896" s="78"/>
      <c r="AN896" s="78"/>
      <c r="AO896" s="78"/>
      <c r="AP896" s="78"/>
      <c r="AQ896" s="78"/>
      <c r="AR896" s="78"/>
      <c r="AS896" s="78"/>
      <c r="AT896" s="78"/>
      <c r="AU896" s="78"/>
      <c r="AV896" s="78"/>
    </row>
    <row r="897" spans="1:48" ht="14.2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c r="AM897" s="78"/>
      <c r="AN897" s="78"/>
      <c r="AO897" s="78"/>
      <c r="AP897" s="78"/>
      <c r="AQ897" s="78"/>
      <c r="AR897" s="78"/>
      <c r="AS897" s="78"/>
      <c r="AT897" s="78"/>
      <c r="AU897" s="78"/>
      <c r="AV897" s="78"/>
    </row>
    <row r="898" spans="1:48" ht="14.2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c r="AM898" s="78"/>
      <c r="AN898" s="78"/>
      <c r="AO898" s="78"/>
      <c r="AP898" s="78"/>
      <c r="AQ898" s="78"/>
      <c r="AR898" s="78"/>
      <c r="AS898" s="78"/>
      <c r="AT898" s="78"/>
      <c r="AU898" s="78"/>
      <c r="AV898" s="78"/>
    </row>
    <row r="899" spans="1:48" ht="14.2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c r="AM899" s="78"/>
      <c r="AN899" s="78"/>
      <c r="AO899" s="78"/>
      <c r="AP899" s="78"/>
      <c r="AQ899" s="78"/>
      <c r="AR899" s="78"/>
      <c r="AS899" s="78"/>
      <c r="AT899" s="78"/>
      <c r="AU899" s="78"/>
      <c r="AV899" s="78"/>
    </row>
    <row r="900" spans="1:48" ht="14.2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c r="AM900" s="78"/>
      <c r="AN900" s="78"/>
      <c r="AO900" s="78"/>
      <c r="AP900" s="78"/>
      <c r="AQ900" s="78"/>
      <c r="AR900" s="78"/>
      <c r="AS900" s="78"/>
      <c r="AT900" s="78"/>
      <c r="AU900" s="78"/>
      <c r="AV900" s="78"/>
    </row>
    <row r="901" spans="1:48" ht="14.2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c r="AM901" s="78"/>
      <c r="AN901" s="78"/>
      <c r="AO901" s="78"/>
      <c r="AP901" s="78"/>
      <c r="AQ901" s="78"/>
      <c r="AR901" s="78"/>
      <c r="AS901" s="78"/>
      <c r="AT901" s="78"/>
      <c r="AU901" s="78"/>
      <c r="AV901" s="78"/>
    </row>
    <row r="902" spans="1:48" ht="14.2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c r="AM902" s="78"/>
      <c r="AN902" s="78"/>
      <c r="AO902" s="78"/>
      <c r="AP902" s="78"/>
      <c r="AQ902" s="78"/>
      <c r="AR902" s="78"/>
      <c r="AS902" s="78"/>
      <c r="AT902" s="78"/>
      <c r="AU902" s="78"/>
      <c r="AV902" s="78"/>
    </row>
    <row r="903" spans="1:48" ht="14.2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c r="AM903" s="78"/>
      <c r="AN903" s="78"/>
      <c r="AO903" s="78"/>
      <c r="AP903" s="78"/>
      <c r="AQ903" s="78"/>
      <c r="AR903" s="78"/>
      <c r="AS903" s="78"/>
      <c r="AT903" s="78"/>
      <c r="AU903" s="78"/>
      <c r="AV903" s="78"/>
    </row>
    <row r="904" spans="1:48" ht="14.2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c r="AM904" s="78"/>
      <c r="AN904" s="78"/>
      <c r="AO904" s="78"/>
      <c r="AP904" s="78"/>
      <c r="AQ904" s="78"/>
      <c r="AR904" s="78"/>
      <c r="AS904" s="78"/>
      <c r="AT904" s="78"/>
      <c r="AU904" s="78"/>
      <c r="AV904" s="78"/>
    </row>
    <row r="905" spans="1:48" ht="14.2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c r="AM905" s="78"/>
      <c r="AN905" s="78"/>
      <c r="AO905" s="78"/>
      <c r="AP905" s="78"/>
      <c r="AQ905" s="78"/>
      <c r="AR905" s="78"/>
      <c r="AS905" s="78"/>
      <c r="AT905" s="78"/>
      <c r="AU905" s="78"/>
      <c r="AV905" s="78"/>
    </row>
    <row r="906" spans="1:48" ht="14.2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c r="AM906" s="78"/>
      <c r="AN906" s="78"/>
      <c r="AO906" s="78"/>
      <c r="AP906" s="78"/>
      <c r="AQ906" s="78"/>
      <c r="AR906" s="78"/>
      <c r="AS906" s="78"/>
      <c r="AT906" s="78"/>
      <c r="AU906" s="78"/>
      <c r="AV906" s="78"/>
    </row>
    <row r="907" spans="1:48" ht="14.2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c r="AM907" s="78"/>
      <c r="AN907" s="78"/>
      <c r="AO907" s="78"/>
      <c r="AP907" s="78"/>
      <c r="AQ907" s="78"/>
      <c r="AR907" s="78"/>
      <c r="AS907" s="78"/>
      <c r="AT907" s="78"/>
      <c r="AU907" s="78"/>
      <c r="AV907" s="78"/>
    </row>
    <row r="908" spans="1:48" ht="14.2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c r="AM908" s="78"/>
      <c r="AN908" s="78"/>
      <c r="AO908" s="78"/>
      <c r="AP908" s="78"/>
      <c r="AQ908" s="78"/>
      <c r="AR908" s="78"/>
      <c r="AS908" s="78"/>
      <c r="AT908" s="78"/>
      <c r="AU908" s="78"/>
      <c r="AV908" s="78"/>
    </row>
    <row r="909" spans="1:48" ht="14.2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c r="AM909" s="78"/>
      <c r="AN909" s="78"/>
      <c r="AO909" s="78"/>
      <c r="AP909" s="78"/>
      <c r="AQ909" s="78"/>
      <c r="AR909" s="78"/>
      <c r="AS909" s="78"/>
      <c r="AT909" s="78"/>
      <c r="AU909" s="78"/>
      <c r="AV909" s="78"/>
    </row>
    <row r="910" spans="1:48" ht="14.2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c r="AM910" s="78"/>
      <c r="AN910" s="78"/>
      <c r="AO910" s="78"/>
      <c r="AP910" s="78"/>
      <c r="AQ910" s="78"/>
      <c r="AR910" s="78"/>
      <c r="AS910" s="78"/>
      <c r="AT910" s="78"/>
      <c r="AU910" s="78"/>
      <c r="AV910" s="78"/>
    </row>
    <row r="911" spans="1:48" ht="14.2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c r="AM911" s="78"/>
      <c r="AN911" s="78"/>
      <c r="AO911" s="78"/>
      <c r="AP911" s="78"/>
      <c r="AQ911" s="78"/>
      <c r="AR911" s="78"/>
      <c r="AS911" s="78"/>
      <c r="AT911" s="78"/>
      <c r="AU911" s="78"/>
      <c r="AV911" s="78"/>
    </row>
    <row r="912" spans="1:48" ht="14.2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c r="AM912" s="78"/>
      <c r="AN912" s="78"/>
      <c r="AO912" s="78"/>
      <c r="AP912" s="78"/>
      <c r="AQ912" s="78"/>
      <c r="AR912" s="78"/>
      <c r="AS912" s="78"/>
      <c r="AT912" s="78"/>
      <c r="AU912" s="78"/>
      <c r="AV912" s="78"/>
    </row>
    <row r="913" spans="1:48" ht="14.2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c r="AM913" s="78"/>
      <c r="AN913" s="78"/>
      <c r="AO913" s="78"/>
      <c r="AP913" s="78"/>
      <c r="AQ913" s="78"/>
      <c r="AR913" s="78"/>
      <c r="AS913" s="78"/>
      <c r="AT913" s="78"/>
      <c r="AU913" s="78"/>
      <c r="AV913" s="78"/>
    </row>
    <row r="914" spans="1:48" ht="14.2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c r="AM914" s="78"/>
      <c r="AN914" s="78"/>
      <c r="AO914" s="78"/>
      <c r="AP914" s="78"/>
      <c r="AQ914" s="78"/>
      <c r="AR914" s="78"/>
      <c r="AS914" s="78"/>
      <c r="AT914" s="78"/>
      <c r="AU914" s="78"/>
      <c r="AV914" s="78"/>
    </row>
    <row r="915" spans="1:48" ht="14.2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c r="AM915" s="78"/>
      <c r="AN915" s="78"/>
      <c r="AO915" s="78"/>
      <c r="AP915" s="78"/>
      <c r="AQ915" s="78"/>
      <c r="AR915" s="78"/>
      <c r="AS915" s="78"/>
      <c r="AT915" s="78"/>
      <c r="AU915" s="78"/>
      <c r="AV915" s="78"/>
    </row>
    <row r="916" spans="1:48" ht="14.2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c r="AM916" s="78"/>
      <c r="AN916" s="78"/>
      <c r="AO916" s="78"/>
      <c r="AP916" s="78"/>
      <c r="AQ916" s="78"/>
      <c r="AR916" s="78"/>
      <c r="AS916" s="78"/>
      <c r="AT916" s="78"/>
      <c r="AU916" s="78"/>
      <c r="AV916" s="78"/>
    </row>
    <row r="917" spans="1:48" ht="14.2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c r="AM917" s="78"/>
      <c r="AN917" s="78"/>
      <c r="AO917" s="78"/>
      <c r="AP917" s="78"/>
      <c r="AQ917" s="78"/>
      <c r="AR917" s="78"/>
      <c r="AS917" s="78"/>
      <c r="AT917" s="78"/>
      <c r="AU917" s="78"/>
      <c r="AV917" s="78"/>
    </row>
    <row r="918" spans="1:48" ht="14.2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c r="AM918" s="78"/>
      <c r="AN918" s="78"/>
      <c r="AO918" s="78"/>
      <c r="AP918" s="78"/>
      <c r="AQ918" s="78"/>
      <c r="AR918" s="78"/>
      <c r="AS918" s="78"/>
      <c r="AT918" s="78"/>
      <c r="AU918" s="78"/>
      <c r="AV918" s="78"/>
    </row>
    <row r="919" spans="1:48" ht="14.2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c r="AM919" s="78"/>
      <c r="AN919" s="78"/>
      <c r="AO919" s="78"/>
      <c r="AP919" s="78"/>
      <c r="AQ919" s="78"/>
      <c r="AR919" s="78"/>
      <c r="AS919" s="78"/>
      <c r="AT919" s="78"/>
      <c r="AU919" s="78"/>
      <c r="AV919" s="78"/>
    </row>
    <row r="920" spans="1:48" ht="14.2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c r="AM920" s="78"/>
      <c r="AN920" s="78"/>
      <c r="AO920" s="78"/>
      <c r="AP920" s="78"/>
      <c r="AQ920" s="78"/>
      <c r="AR920" s="78"/>
      <c r="AS920" s="78"/>
      <c r="AT920" s="78"/>
      <c r="AU920" s="78"/>
      <c r="AV920" s="78"/>
    </row>
    <row r="921" spans="1:48" ht="14.2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c r="AM921" s="78"/>
      <c r="AN921" s="78"/>
      <c r="AO921" s="78"/>
      <c r="AP921" s="78"/>
      <c r="AQ921" s="78"/>
      <c r="AR921" s="78"/>
      <c r="AS921" s="78"/>
      <c r="AT921" s="78"/>
      <c r="AU921" s="78"/>
      <c r="AV921" s="78"/>
    </row>
    <row r="922" spans="1:48" ht="14.2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c r="AM922" s="78"/>
      <c r="AN922" s="78"/>
      <c r="AO922" s="78"/>
      <c r="AP922" s="78"/>
      <c r="AQ922" s="78"/>
      <c r="AR922" s="78"/>
      <c r="AS922" s="78"/>
      <c r="AT922" s="78"/>
      <c r="AU922" s="78"/>
      <c r="AV922" s="78"/>
    </row>
    <row r="923" spans="1:48" ht="14.2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c r="AM923" s="78"/>
      <c r="AN923" s="78"/>
      <c r="AO923" s="78"/>
      <c r="AP923" s="78"/>
      <c r="AQ923" s="78"/>
      <c r="AR923" s="78"/>
      <c r="AS923" s="78"/>
      <c r="AT923" s="78"/>
      <c r="AU923" s="78"/>
      <c r="AV923" s="78"/>
    </row>
    <row r="924" spans="1:48" ht="14.2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c r="AM924" s="78"/>
      <c r="AN924" s="78"/>
      <c r="AO924" s="78"/>
      <c r="AP924" s="78"/>
      <c r="AQ924" s="78"/>
      <c r="AR924" s="78"/>
      <c r="AS924" s="78"/>
      <c r="AT924" s="78"/>
      <c r="AU924" s="78"/>
      <c r="AV924" s="78"/>
    </row>
    <row r="925" spans="1:48" ht="14.2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c r="AM925" s="78"/>
      <c r="AN925" s="78"/>
      <c r="AO925" s="78"/>
      <c r="AP925" s="78"/>
      <c r="AQ925" s="78"/>
      <c r="AR925" s="78"/>
      <c r="AS925" s="78"/>
      <c r="AT925" s="78"/>
      <c r="AU925" s="78"/>
      <c r="AV925" s="78"/>
    </row>
    <row r="926" spans="1:48" ht="14.2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c r="AM926" s="78"/>
      <c r="AN926" s="78"/>
      <c r="AO926" s="78"/>
      <c r="AP926" s="78"/>
      <c r="AQ926" s="78"/>
      <c r="AR926" s="78"/>
      <c r="AS926" s="78"/>
      <c r="AT926" s="78"/>
      <c r="AU926" s="78"/>
      <c r="AV926" s="78"/>
    </row>
    <row r="927" spans="1:48" ht="14.2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c r="AM927" s="78"/>
      <c r="AN927" s="78"/>
      <c r="AO927" s="78"/>
      <c r="AP927" s="78"/>
      <c r="AQ927" s="78"/>
      <c r="AR927" s="78"/>
      <c r="AS927" s="78"/>
      <c r="AT927" s="78"/>
      <c r="AU927" s="78"/>
      <c r="AV927" s="78"/>
    </row>
    <row r="928" spans="1:48" ht="14.2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c r="AM928" s="78"/>
      <c r="AN928" s="78"/>
      <c r="AO928" s="78"/>
      <c r="AP928" s="78"/>
      <c r="AQ928" s="78"/>
      <c r="AR928" s="78"/>
      <c r="AS928" s="78"/>
      <c r="AT928" s="78"/>
      <c r="AU928" s="78"/>
      <c r="AV928" s="78"/>
    </row>
    <row r="929" spans="1:48" ht="14.2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c r="AM929" s="78"/>
      <c r="AN929" s="78"/>
      <c r="AO929" s="78"/>
      <c r="AP929" s="78"/>
      <c r="AQ929" s="78"/>
      <c r="AR929" s="78"/>
      <c r="AS929" s="78"/>
      <c r="AT929" s="78"/>
      <c r="AU929" s="78"/>
      <c r="AV929" s="78"/>
    </row>
    <row r="930" spans="1:48" ht="14.2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c r="AM930" s="78"/>
      <c r="AN930" s="78"/>
      <c r="AO930" s="78"/>
      <c r="AP930" s="78"/>
      <c r="AQ930" s="78"/>
      <c r="AR930" s="78"/>
      <c r="AS930" s="78"/>
      <c r="AT930" s="78"/>
      <c r="AU930" s="78"/>
      <c r="AV930" s="78"/>
    </row>
    <row r="931" spans="1:48" ht="14.2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c r="AM931" s="78"/>
      <c r="AN931" s="78"/>
      <c r="AO931" s="78"/>
      <c r="AP931" s="78"/>
      <c r="AQ931" s="78"/>
      <c r="AR931" s="78"/>
      <c r="AS931" s="78"/>
      <c r="AT931" s="78"/>
      <c r="AU931" s="78"/>
      <c r="AV931" s="78"/>
    </row>
    <row r="932" spans="1:48" ht="14.2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c r="AM932" s="78"/>
      <c r="AN932" s="78"/>
      <c r="AO932" s="78"/>
      <c r="AP932" s="78"/>
      <c r="AQ932" s="78"/>
      <c r="AR932" s="78"/>
      <c r="AS932" s="78"/>
      <c r="AT932" s="78"/>
      <c r="AU932" s="78"/>
      <c r="AV932" s="78"/>
    </row>
    <row r="933" spans="1:48" ht="14.2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c r="AM933" s="78"/>
      <c r="AN933" s="78"/>
      <c r="AO933" s="78"/>
      <c r="AP933" s="78"/>
      <c r="AQ933" s="78"/>
      <c r="AR933" s="78"/>
      <c r="AS933" s="78"/>
      <c r="AT933" s="78"/>
      <c r="AU933" s="78"/>
      <c r="AV933" s="78"/>
    </row>
    <row r="934" spans="1:48" ht="14.2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c r="AM934" s="78"/>
      <c r="AN934" s="78"/>
      <c r="AO934" s="78"/>
      <c r="AP934" s="78"/>
      <c r="AQ934" s="78"/>
      <c r="AR934" s="78"/>
      <c r="AS934" s="78"/>
      <c r="AT934" s="78"/>
      <c r="AU934" s="78"/>
      <c r="AV934" s="78"/>
    </row>
    <row r="935" spans="1:48" ht="14.2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c r="AM935" s="78"/>
      <c r="AN935" s="78"/>
      <c r="AO935" s="78"/>
      <c r="AP935" s="78"/>
      <c r="AQ935" s="78"/>
      <c r="AR935" s="78"/>
      <c r="AS935" s="78"/>
      <c r="AT935" s="78"/>
      <c r="AU935" s="78"/>
      <c r="AV935" s="78"/>
    </row>
    <row r="936" spans="1:48" ht="14.2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c r="AM936" s="78"/>
      <c r="AN936" s="78"/>
      <c r="AO936" s="78"/>
      <c r="AP936" s="78"/>
      <c r="AQ936" s="78"/>
      <c r="AR936" s="78"/>
      <c r="AS936" s="78"/>
      <c r="AT936" s="78"/>
      <c r="AU936" s="78"/>
      <c r="AV936" s="78"/>
    </row>
    <row r="937" spans="1:48" ht="14.2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c r="AM937" s="78"/>
      <c r="AN937" s="78"/>
      <c r="AO937" s="78"/>
      <c r="AP937" s="78"/>
      <c r="AQ937" s="78"/>
      <c r="AR937" s="78"/>
      <c r="AS937" s="78"/>
      <c r="AT937" s="78"/>
      <c r="AU937" s="78"/>
      <c r="AV937" s="78"/>
    </row>
    <row r="938" spans="1:48" ht="14.2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c r="AM938" s="78"/>
      <c r="AN938" s="78"/>
      <c r="AO938" s="78"/>
      <c r="AP938" s="78"/>
      <c r="AQ938" s="78"/>
      <c r="AR938" s="78"/>
      <c r="AS938" s="78"/>
      <c r="AT938" s="78"/>
      <c r="AU938" s="78"/>
      <c r="AV938" s="78"/>
    </row>
    <row r="939" spans="1:48" ht="14.2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c r="AM939" s="78"/>
      <c r="AN939" s="78"/>
      <c r="AO939" s="78"/>
      <c r="AP939" s="78"/>
      <c r="AQ939" s="78"/>
      <c r="AR939" s="78"/>
      <c r="AS939" s="78"/>
      <c r="AT939" s="78"/>
      <c r="AU939" s="78"/>
      <c r="AV939" s="78"/>
    </row>
    <row r="940" spans="1:48" ht="14.2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c r="AM940" s="78"/>
      <c r="AN940" s="78"/>
      <c r="AO940" s="78"/>
      <c r="AP940" s="78"/>
      <c r="AQ940" s="78"/>
      <c r="AR940" s="78"/>
      <c r="AS940" s="78"/>
      <c r="AT940" s="78"/>
      <c r="AU940" s="78"/>
      <c r="AV940" s="78"/>
    </row>
    <row r="941" spans="1:48" ht="14.2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c r="AM941" s="78"/>
      <c r="AN941" s="78"/>
      <c r="AO941" s="78"/>
      <c r="AP941" s="78"/>
      <c r="AQ941" s="78"/>
      <c r="AR941" s="78"/>
      <c r="AS941" s="78"/>
      <c r="AT941" s="78"/>
      <c r="AU941" s="78"/>
      <c r="AV941" s="78"/>
    </row>
    <row r="942" spans="1:48" ht="14.2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c r="AM942" s="78"/>
      <c r="AN942" s="78"/>
      <c r="AO942" s="78"/>
      <c r="AP942" s="78"/>
      <c r="AQ942" s="78"/>
      <c r="AR942" s="78"/>
      <c r="AS942" s="78"/>
      <c r="AT942" s="78"/>
      <c r="AU942" s="78"/>
      <c r="AV942" s="78"/>
    </row>
    <row r="943" spans="1:48" ht="14.2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c r="AM943" s="78"/>
      <c r="AN943" s="78"/>
      <c r="AO943" s="78"/>
      <c r="AP943" s="78"/>
      <c r="AQ943" s="78"/>
      <c r="AR943" s="78"/>
      <c r="AS943" s="78"/>
      <c r="AT943" s="78"/>
      <c r="AU943" s="78"/>
      <c r="AV943" s="78"/>
    </row>
    <row r="944" spans="1:48" ht="14.2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c r="AM944" s="78"/>
      <c r="AN944" s="78"/>
      <c r="AO944" s="78"/>
      <c r="AP944" s="78"/>
      <c r="AQ944" s="78"/>
      <c r="AR944" s="78"/>
      <c r="AS944" s="78"/>
      <c r="AT944" s="78"/>
      <c r="AU944" s="78"/>
      <c r="AV944" s="78"/>
    </row>
    <row r="945" spans="1:48" ht="14.2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c r="AM945" s="78"/>
      <c r="AN945" s="78"/>
      <c r="AO945" s="78"/>
      <c r="AP945" s="78"/>
      <c r="AQ945" s="78"/>
      <c r="AR945" s="78"/>
      <c r="AS945" s="78"/>
      <c r="AT945" s="78"/>
      <c r="AU945" s="78"/>
      <c r="AV945" s="78"/>
    </row>
    <row r="946" spans="1:48" ht="14.2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c r="AM946" s="78"/>
      <c r="AN946" s="78"/>
      <c r="AO946" s="78"/>
      <c r="AP946" s="78"/>
      <c r="AQ946" s="78"/>
      <c r="AR946" s="78"/>
      <c r="AS946" s="78"/>
      <c r="AT946" s="78"/>
      <c r="AU946" s="78"/>
      <c r="AV946" s="78"/>
    </row>
    <row r="947" spans="1:48" ht="14.2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c r="AM947" s="78"/>
      <c r="AN947" s="78"/>
      <c r="AO947" s="78"/>
      <c r="AP947" s="78"/>
      <c r="AQ947" s="78"/>
      <c r="AR947" s="78"/>
      <c r="AS947" s="78"/>
      <c r="AT947" s="78"/>
      <c r="AU947" s="78"/>
      <c r="AV947" s="78"/>
    </row>
    <row r="948" spans="1:48" ht="14.2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c r="AM948" s="78"/>
      <c r="AN948" s="78"/>
      <c r="AO948" s="78"/>
      <c r="AP948" s="78"/>
      <c r="AQ948" s="78"/>
      <c r="AR948" s="78"/>
      <c r="AS948" s="78"/>
      <c r="AT948" s="78"/>
      <c r="AU948" s="78"/>
      <c r="AV948" s="78"/>
    </row>
    <row r="949" spans="1:48" ht="14.2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c r="AM949" s="78"/>
      <c r="AN949" s="78"/>
      <c r="AO949" s="78"/>
      <c r="AP949" s="78"/>
      <c r="AQ949" s="78"/>
      <c r="AR949" s="78"/>
      <c r="AS949" s="78"/>
      <c r="AT949" s="78"/>
      <c r="AU949" s="78"/>
      <c r="AV949" s="78"/>
    </row>
    <row r="950" spans="1:48" ht="14.2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c r="AM950" s="78"/>
      <c r="AN950" s="78"/>
      <c r="AO950" s="78"/>
      <c r="AP950" s="78"/>
      <c r="AQ950" s="78"/>
      <c r="AR950" s="78"/>
      <c r="AS950" s="78"/>
      <c r="AT950" s="78"/>
      <c r="AU950" s="78"/>
      <c r="AV950" s="78"/>
    </row>
    <row r="951" spans="1:48" ht="14.2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c r="AM951" s="78"/>
      <c r="AN951" s="78"/>
      <c r="AO951" s="78"/>
      <c r="AP951" s="78"/>
      <c r="AQ951" s="78"/>
      <c r="AR951" s="78"/>
      <c r="AS951" s="78"/>
      <c r="AT951" s="78"/>
      <c r="AU951" s="78"/>
      <c r="AV951" s="78"/>
    </row>
    <row r="952" spans="1:48" ht="14.2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c r="AM952" s="78"/>
      <c r="AN952" s="78"/>
      <c r="AO952" s="78"/>
      <c r="AP952" s="78"/>
      <c r="AQ952" s="78"/>
      <c r="AR952" s="78"/>
      <c r="AS952" s="78"/>
      <c r="AT952" s="78"/>
      <c r="AU952" s="78"/>
      <c r="AV952" s="78"/>
    </row>
    <row r="953" spans="1:48" ht="14.2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c r="AM953" s="78"/>
      <c r="AN953" s="78"/>
      <c r="AO953" s="78"/>
      <c r="AP953" s="78"/>
      <c r="AQ953" s="78"/>
      <c r="AR953" s="78"/>
      <c r="AS953" s="78"/>
      <c r="AT953" s="78"/>
      <c r="AU953" s="78"/>
      <c r="AV953" s="78"/>
    </row>
    <row r="954" spans="1:48" ht="14.2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c r="AM954" s="78"/>
      <c r="AN954" s="78"/>
      <c r="AO954" s="78"/>
      <c r="AP954" s="78"/>
      <c r="AQ954" s="78"/>
      <c r="AR954" s="78"/>
      <c r="AS954" s="78"/>
      <c r="AT954" s="78"/>
      <c r="AU954" s="78"/>
      <c r="AV954" s="78"/>
    </row>
    <row r="955" spans="1:48" ht="14.2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c r="AM955" s="78"/>
      <c r="AN955" s="78"/>
      <c r="AO955" s="78"/>
      <c r="AP955" s="78"/>
      <c r="AQ955" s="78"/>
      <c r="AR955" s="78"/>
      <c r="AS955" s="78"/>
      <c r="AT955" s="78"/>
      <c r="AU955" s="78"/>
      <c r="AV955" s="78"/>
    </row>
    <row r="956" spans="1:48" ht="14.2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c r="AM956" s="78"/>
      <c r="AN956" s="78"/>
      <c r="AO956" s="78"/>
      <c r="AP956" s="78"/>
      <c r="AQ956" s="78"/>
      <c r="AR956" s="78"/>
      <c r="AS956" s="78"/>
      <c r="AT956" s="78"/>
      <c r="AU956" s="78"/>
      <c r="AV956" s="78"/>
    </row>
    <row r="957" spans="1:48" ht="14.2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c r="AM957" s="78"/>
      <c r="AN957" s="78"/>
      <c r="AO957" s="78"/>
      <c r="AP957" s="78"/>
      <c r="AQ957" s="78"/>
      <c r="AR957" s="78"/>
      <c r="AS957" s="78"/>
      <c r="AT957" s="78"/>
      <c r="AU957" s="78"/>
      <c r="AV957" s="78"/>
    </row>
    <row r="958" spans="1:48" ht="14.2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c r="AM958" s="78"/>
      <c r="AN958" s="78"/>
      <c r="AO958" s="78"/>
      <c r="AP958" s="78"/>
      <c r="AQ958" s="78"/>
      <c r="AR958" s="78"/>
      <c r="AS958" s="78"/>
      <c r="AT958" s="78"/>
      <c r="AU958" s="78"/>
      <c r="AV958" s="78"/>
    </row>
    <row r="959" spans="1:48" ht="14.2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c r="AM959" s="78"/>
      <c r="AN959" s="78"/>
      <c r="AO959" s="78"/>
      <c r="AP959" s="78"/>
      <c r="AQ959" s="78"/>
      <c r="AR959" s="78"/>
      <c r="AS959" s="78"/>
      <c r="AT959" s="78"/>
      <c r="AU959" s="78"/>
      <c r="AV959" s="78"/>
    </row>
    <row r="960" spans="1:48" ht="14.2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c r="AM960" s="78"/>
      <c r="AN960" s="78"/>
      <c r="AO960" s="78"/>
      <c r="AP960" s="78"/>
      <c r="AQ960" s="78"/>
      <c r="AR960" s="78"/>
      <c r="AS960" s="78"/>
      <c r="AT960" s="78"/>
      <c r="AU960" s="78"/>
      <c r="AV960" s="78"/>
    </row>
    <row r="961" spans="1:48" ht="14.2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c r="AM961" s="78"/>
      <c r="AN961" s="78"/>
      <c r="AO961" s="78"/>
      <c r="AP961" s="78"/>
      <c r="AQ961" s="78"/>
      <c r="AR961" s="78"/>
      <c r="AS961" s="78"/>
      <c r="AT961" s="78"/>
      <c r="AU961" s="78"/>
      <c r="AV961" s="78"/>
    </row>
    <row r="962" spans="1:48" ht="14.2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c r="AM962" s="78"/>
      <c r="AN962" s="78"/>
      <c r="AO962" s="78"/>
      <c r="AP962" s="78"/>
      <c r="AQ962" s="78"/>
      <c r="AR962" s="78"/>
      <c r="AS962" s="78"/>
      <c r="AT962" s="78"/>
      <c r="AU962" s="78"/>
      <c r="AV962" s="78"/>
    </row>
    <row r="963" spans="1:48" ht="14.2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c r="AM963" s="78"/>
      <c r="AN963" s="78"/>
      <c r="AO963" s="78"/>
      <c r="AP963" s="78"/>
      <c r="AQ963" s="78"/>
      <c r="AR963" s="78"/>
      <c r="AS963" s="78"/>
      <c r="AT963" s="78"/>
      <c r="AU963" s="78"/>
      <c r="AV963" s="78"/>
    </row>
    <row r="964" spans="1:48" ht="14.2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c r="AM964" s="78"/>
      <c r="AN964" s="78"/>
      <c r="AO964" s="78"/>
      <c r="AP964" s="78"/>
      <c r="AQ964" s="78"/>
      <c r="AR964" s="78"/>
      <c r="AS964" s="78"/>
      <c r="AT964" s="78"/>
      <c r="AU964" s="78"/>
      <c r="AV964" s="78"/>
    </row>
    <row r="965" spans="1:48" ht="14.2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c r="AM965" s="78"/>
      <c r="AN965" s="78"/>
      <c r="AO965" s="78"/>
      <c r="AP965" s="78"/>
      <c r="AQ965" s="78"/>
      <c r="AR965" s="78"/>
      <c r="AS965" s="78"/>
      <c r="AT965" s="78"/>
      <c r="AU965" s="78"/>
      <c r="AV965" s="78"/>
    </row>
    <row r="966" spans="1:48" ht="14.2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c r="AM966" s="78"/>
      <c r="AN966" s="78"/>
      <c r="AO966" s="78"/>
      <c r="AP966" s="78"/>
      <c r="AQ966" s="78"/>
      <c r="AR966" s="78"/>
      <c r="AS966" s="78"/>
      <c r="AT966" s="78"/>
      <c r="AU966" s="78"/>
      <c r="AV966" s="78"/>
    </row>
    <row r="967" spans="1:48" ht="14.2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c r="AM967" s="78"/>
      <c r="AN967" s="78"/>
      <c r="AO967" s="78"/>
      <c r="AP967" s="78"/>
      <c r="AQ967" s="78"/>
      <c r="AR967" s="78"/>
      <c r="AS967" s="78"/>
      <c r="AT967" s="78"/>
      <c r="AU967" s="78"/>
      <c r="AV967" s="78"/>
    </row>
    <row r="968" spans="1:48" ht="14.2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c r="AM968" s="78"/>
      <c r="AN968" s="78"/>
      <c r="AO968" s="78"/>
      <c r="AP968" s="78"/>
      <c r="AQ968" s="78"/>
      <c r="AR968" s="78"/>
      <c r="AS968" s="78"/>
      <c r="AT968" s="78"/>
      <c r="AU968" s="78"/>
      <c r="AV968" s="78"/>
    </row>
    <row r="969" spans="1:48" ht="14.2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c r="AM969" s="78"/>
      <c r="AN969" s="78"/>
      <c r="AO969" s="78"/>
      <c r="AP969" s="78"/>
      <c r="AQ969" s="78"/>
      <c r="AR969" s="78"/>
      <c r="AS969" s="78"/>
      <c r="AT969" s="78"/>
      <c r="AU969" s="78"/>
      <c r="AV969" s="78"/>
    </row>
    <row r="970" spans="1:48" ht="14.2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c r="AM970" s="78"/>
      <c r="AN970" s="78"/>
      <c r="AO970" s="78"/>
      <c r="AP970" s="78"/>
      <c r="AQ970" s="78"/>
      <c r="AR970" s="78"/>
      <c r="AS970" s="78"/>
      <c r="AT970" s="78"/>
      <c r="AU970" s="78"/>
      <c r="AV970" s="78"/>
    </row>
    <row r="971" spans="1:48" ht="14.2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c r="AM971" s="78"/>
      <c r="AN971" s="78"/>
      <c r="AO971" s="78"/>
      <c r="AP971" s="78"/>
      <c r="AQ971" s="78"/>
      <c r="AR971" s="78"/>
      <c r="AS971" s="78"/>
      <c r="AT971" s="78"/>
      <c r="AU971" s="78"/>
      <c r="AV971" s="78"/>
    </row>
    <row r="972" spans="1:48" ht="14.2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c r="AM972" s="78"/>
      <c r="AN972" s="78"/>
      <c r="AO972" s="78"/>
      <c r="AP972" s="78"/>
      <c r="AQ972" s="78"/>
      <c r="AR972" s="78"/>
      <c r="AS972" s="78"/>
      <c r="AT972" s="78"/>
      <c r="AU972" s="78"/>
      <c r="AV972" s="78"/>
    </row>
    <row r="973" spans="1:48" ht="14.2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c r="AM973" s="78"/>
      <c r="AN973" s="78"/>
      <c r="AO973" s="78"/>
      <c r="AP973" s="78"/>
      <c r="AQ973" s="78"/>
      <c r="AR973" s="78"/>
      <c r="AS973" s="78"/>
      <c r="AT973" s="78"/>
      <c r="AU973" s="78"/>
      <c r="AV973" s="78"/>
    </row>
    <row r="974" spans="1:48" ht="14.2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c r="AM974" s="78"/>
      <c r="AN974" s="78"/>
      <c r="AO974" s="78"/>
      <c r="AP974" s="78"/>
      <c r="AQ974" s="78"/>
      <c r="AR974" s="78"/>
      <c r="AS974" s="78"/>
      <c r="AT974" s="78"/>
      <c r="AU974" s="78"/>
      <c r="AV974" s="78"/>
    </row>
    <row r="975" spans="1:48" ht="14.2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c r="AM975" s="78"/>
      <c r="AN975" s="78"/>
      <c r="AO975" s="78"/>
      <c r="AP975" s="78"/>
      <c r="AQ975" s="78"/>
      <c r="AR975" s="78"/>
      <c r="AS975" s="78"/>
      <c r="AT975" s="78"/>
      <c r="AU975" s="78"/>
      <c r="AV975" s="78"/>
    </row>
    <row r="976" spans="1:48" ht="14.2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c r="AM976" s="78"/>
      <c r="AN976" s="78"/>
      <c r="AO976" s="78"/>
      <c r="AP976" s="78"/>
      <c r="AQ976" s="78"/>
      <c r="AR976" s="78"/>
      <c r="AS976" s="78"/>
      <c r="AT976" s="78"/>
      <c r="AU976" s="78"/>
      <c r="AV976" s="78"/>
    </row>
    <row r="977" spans="1:48" ht="14.2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c r="AM977" s="78"/>
      <c r="AN977" s="78"/>
      <c r="AO977" s="78"/>
      <c r="AP977" s="78"/>
      <c r="AQ977" s="78"/>
      <c r="AR977" s="78"/>
      <c r="AS977" s="78"/>
      <c r="AT977" s="78"/>
      <c r="AU977" s="78"/>
      <c r="AV977" s="78"/>
    </row>
    <row r="978" spans="1:48" ht="14.2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c r="AM978" s="78"/>
      <c r="AN978" s="78"/>
      <c r="AO978" s="78"/>
      <c r="AP978" s="78"/>
      <c r="AQ978" s="78"/>
      <c r="AR978" s="78"/>
      <c r="AS978" s="78"/>
      <c r="AT978" s="78"/>
      <c r="AU978" s="78"/>
      <c r="AV978" s="78"/>
    </row>
    <row r="979" spans="1:48" ht="14.2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c r="AM979" s="78"/>
      <c r="AN979" s="78"/>
      <c r="AO979" s="78"/>
      <c r="AP979" s="78"/>
      <c r="AQ979" s="78"/>
      <c r="AR979" s="78"/>
      <c r="AS979" s="78"/>
      <c r="AT979" s="78"/>
      <c r="AU979" s="78"/>
      <c r="AV979" s="78"/>
    </row>
    <row r="980" spans="1:48" ht="14.2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c r="AM980" s="78"/>
      <c r="AN980" s="78"/>
      <c r="AO980" s="78"/>
      <c r="AP980" s="78"/>
      <c r="AQ980" s="78"/>
      <c r="AR980" s="78"/>
      <c r="AS980" s="78"/>
      <c r="AT980" s="78"/>
      <c r="AU980" s="78"/>
      <c r="AV980" s="78"/>
    </row>
    <row r="981" spans="1:48" ht="14.2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c r="AM981" s="78"/>
      <c r="AN981" s="78"/>
      <c r="AO981" s="78"/>
      <c r="AP981" s="78"/>
      <c r="AQ981" s="78"/>
      <c r="AR981" s="78"/>
      <c r="AS981" s="78"/>
      <c r="AT981" s="78"/>
      <c r="AU981" s="78"/>
      <c r="AV981" s="78"/>
    </row>
    <row r="982" spans="1:48" ht="14.2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c r="AM982" s="78"/>
      <c r="AN982" s="78"/>
      <c r="AO982" s="78"/>
      <c r="AP982" s="78"/>
      <c r="AQ982" s="78"/>
      <c r="AR982" s="78"/>
      <c r="AS982" s="78"/>
      <c r="AT982" s="78"/>
      <c r="AU982" s="78"/>
      <c r="AV982" s="78"/>
    </row>
    <row r="983" spans="1:48" ht="14.2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c r="AM983" s="78"/>
      <c r="AN983" s="78"/>
      <c r="AO983" s="78"/>
      <c r="AP983" s="78"/>
      <c r="AQ983" s="78"/>
      <c r="AR983" s="78"/>
      <c r="AS983" s="78"/>
      <c r="AT983" s="78"/>
      <c r="AU983" s="78"/>
      <c r="AV983" s="78"/>
    </row>
    <row r="984" spans="1:48" ht="14.2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c r="AM984" s="78"/>
      <c r="AN984" s="78"/>
      <c r="AO984" s="78"/>
      <c r="AP984" s="78"/>
      <c r="AQ984" s="78"/>
      <c r="AR984" s="78"/>
      <c r="AS984" s="78"/>
      <c r="AT984" s="78"/>
      <c r="AU984" s="78"/>
      <c r="AV984" s="78"/>
    </row>
    <row r="985" spans="1:48" ht="14.2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c r="AM985" s="78"/>
      <c r="AN985" s="78"/>
      <c r="AO985" s="78"/>
      <c r="AP985" s="78"/>
      <c r="AQ985" s="78"/>
      <c r="AR985" s="78"/>
      <c r="AS985" s="78"/>
      <c r="AT985" s="78"/>
      <c r="AU985" s="78"/>
      <c r="AV985" s="78"/>
    </row>
    <row r="986" spans="1:48" ht="14.2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c r="AM986" s="78"/>
      <c r="AN986" s="78"/>
      <c r="AO986" s="78"/>
      <c r="AP986" s="78"/>
      <c r="AQ986" s="78"/>
      <c r="AR986" s="78"/>
      <c r="AS986" s="78"/>
      <c r="AT986" s="78"/>
      <c r="AU986" s="78"/>
      <c r="AV986" s="78"/>
    </row>
    <row r="987" spans="1:48" ht="14.2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c r="AM987" s="78"/>
      <c r="AN987" s="78"/>
      <c r="AO987" s="78"/>
      <c r="AP987" s="78"/>
      <c r="AQ987" s="78"/>
      <c r="AR987" s="78"/>
      <c r="AS987" s="78"/>
      <c r="AT987" s="78"/>
      <c r="AU987" s="78"/>
      <c r="AV987" s="78"/>
    </row>
    <row r="988" spans="1:48" ht="14.2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c r="AM988" s="78"/>
      <c r="AN988" s="78"/>
      <c r="AO988" s="78"/>
      <c r="AP988" s="78"/>
      <c r="AQ988" s="78"/>
      <c r="AR988" s="78"/>
      <c r="AS988" s="78"/>
      <c r="AT988" s="78"/>
      <c r="AU988" s="78"/>
      <c r="AV988" s="78"/>
    </row>
    <row r="989" spans="1:48" ht="14.2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c r="AM989" s="78"/>
      <c r="AN989" s="78"/>
      <c r="AO989" s="78"/>
      <c r="AP989" s="78"/>
      <c r="AQ989" s="78"/>
      <c r="AR989" s="78"/>
      <c r="AS989" s="78"/>
      <c r="AT989" s="78"/>
      <c r="AU989" s="78"/>
      <c r="AV989" s="78"/>
    </row>
    <row r="990" spans="1:48" ht="14.2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c r="AM990" s="78"/>
      <c r="AN990" s="78"/>
      <c r="AO990" s="78"/>
      <c r="AP990" s="78"/>
      <c r="AQ990" s="78"/>
      <c r="AR990" s="78"/>
      <c r="AS990" s="78"/>
      <c r="AT990" s="78"/>
      <c r="AU990" s="78"/>
      <c r="AV990" s="78"/>
    </row>
    <row r="991" spans="1:48" ht="14.2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c r="AM991" s="78"/>
      <c r="AN991" s="78"/>
      <c r="AO991" s="78"/>
      <c r="AP991" s="78"/>
      <c r="AQ991" s="78"/>
      <c r="AR991" s="78"/>
      <c r="AS991" s="78"/>
      <c r="AT991" s="78"/>
      <c r="AU991" s="78"/>
      <c r="AV991" s="78"/>
    </row>
    <row r="992" spans="1:48" ht="14.2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c r="AM992" s="78"/>
      <c r="AN992" s="78"/>
      <c r="AO992" s="78"/>
      <c r="AP992" s="78"/>
      <c r="AQ992" s="78"/>
      <c r="AR992" s="78"/>
      <c r="AS992" s="78"/>
      <c r="AT992" s="78"/>
      <c r="AU992" s="78"/>
      <c r="AV992" s="78"/>
    </row>
    <row r="993" spans="1:48" ht="14.2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c r="AM993" s="78"/>
      <c r="AN993" s="78"/>
      <c r="AO993" s="78"/>
      <c r="AP993" s="78"/>
      <c r="AQ993" s="78"/>
      <c r="AR993" s="78"/>
      <c r="AS993" s="78"/>
      <c r="AT993" s="78"/>
      <c r="AU993" s="78"/>
      <c r="AV993" s="78"/>
    </row>
    <row r="994" spans="1:48" ht="14.2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c r="AM994" s="78"/>
      <c r="AN994" s="78"/>
      <c r="AO994" s="78"/>
      <c r="AP994" s="78"/>
      <c r="AQ994" s="78"/>
      <c r="AR994" s="78"/>
      <c r="AS994" s="78"/>
      <c r="AT994" s="78"/>
      <c r="AU994" s="78"/>
      <c r="AV994" s="78"/>
    </row>
    <row r="995" spans="1:48" ht="14.2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c r="AM995" s="78"/>
      <c r="AN995" s="78"/>
      <c r="AO995" s="78"/>
      <c r="AP995" s="78"/>
      <c r="AQ995" s="78"/>
      <c r="AR995" s="78"/>
      <c r="AS995" s="78"/>
      <c r="AT995" s="78"/>
      <c r="AU995" s="78"/>
      <c r="AV995" s="78"/>
    </row>
    <row r="996" spans="1:48" ht="14.2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c r="AM996" s="78"/>
      <c r="AN996" s="78"/>
      <c r="AO996" s="78"/>
      <c r="AP996" s="78"/>
      <c r="AQ996" s="78"/>
      <c r="AR996" s="78"/>
      <c r="AS996" s="78"/>
      <c r="AT996" s="78"/>
      <c r="AU996" s="78"/>
      <c r="AV996" s="78"/>
    </row>
    <row r="997" spans="1:48" ht="14.2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c r="AM997" s="78"/>
      <c r="AN997" s="78"/>
      <c r="AO997" s="78"/>
      <c r="AP997" s="78"/>
      <c r="AQ997" s="78"/>
      <c r="AR997" s="78"/>
      <c r="AS997" s="78"/>
      <c r="AT997" s="78"/>
      <c r="AU997" s="78"/>
      <c r="AV997" s="78"/>
    </row>
    <row r="998" spans="1:48" ht="14.2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c r="AM998" s="78"/>
      <c r="AN998" s="78"/>
      <c r="AO998" s="78"/>
      <c r="AP998" s="78"/>
      <c r="AQ998" s="78"/>
      <c r="AR998" s="78"/>
      <c r="AS998" s="78"/>
      <c r="AT998" s="78"/>
      <c r="AU998" s="78"/>
      <c r="AV998" s="78"/>
    </row>
    <row r="999" spans="1:48" ht="14.2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c r="AM999" s="78"/>
      <c r="AN999" s="78"/>
      <c r="AO999" s="78"/>
      <c r="AP999" s="78"/>
      <c r="AQ999" s="78"/>
      <c r="AR999" s="78"/>
      <c r="AS999" s="78"/>
      <c r="AT999" s="78"/>
      <c r="AU999" s="78"/>
      <c r="AV999" s="78"/>
    </row>
    <row r="1000" spans="1:48" ht="14.2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c r="AM1000" s="78"/>
      <c r="AN1000" s="78"/>
      <c r="AO1000" s="78"/>
      <c r="AP1000" s="78"/>
      <c r="AQ1000" s="78"/>
      <c r="AR1000" s="78"/>
      <c r="AS1000" s="78"/>
      <c r="AT1000" s="78"/>
      <c r="AU1000" s="78"/>
      <c r="AV1000" s="78"/>
    </row>
  </sheetData>
  <mergeCells count="13">
    <mergeCell ref="K35:M37"/>
    <mergeCell ref="P35:R37"/>
    <mergeCell ref="U35:W37"/>
    <mergeCell ref="F10:J10"/>
    <mergeCell ref="K10:O10"/>
    <mergeCell ref="P10:T10"/>
    <mergeCell ref="U10:Y10"/>
    <mergeCell ref="F42:G42"/>
    <mergeCell ref="C12:C16"/>
    <mergeCell ref="C18:C21"/>
    <mergeCell ref="C23:C33"/>
    <mergeCell ref="C35:C38"/>
    <mergeCell ref="F35:H3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2820-FE13-43E1-BCB2-6C11AE982F46}">
  <dimension ref="A1:AC28"/>
  <sheetViews>
    <sheetView workbookViewId="0">
      <selection activeCell="M23" sqref="M23"/>
    </sheetView>
  </sheetViews>
  <sheetFormatPr defaultRowHeight="14.4"/>
  <cols>
    <col min="2" max="2" width="8.88671875" customWidth="1"/>
    <col min="3" max="3" width="27.109375" customWidth="1"/>
    <col min="4" max="4" width="13.33203125" customWidth="1"/>
    <col min="5" max="5" width="10.44140625" customWidth="1"/>
    <col min="6" max="6" width="10.6640625" customWidth="1"/>
    <col min="7" max="7" width="12.33203125" customWidth="1"/>
    <col min="9" max="9" width="11.109375" bestFit="1" customWidth="1"/>
    <col min="13" max="13" width="35.77734375" customWidth="1"/>
    <col min="14" max="15" width="12.44140625" bestFit="1" customWidth="1"/>
    <col min="16" max="16" width="13.109375" bestFit="1" customWidth="1"/>
    <col min="17" max="17" width="13.88671875" bestFit="1" customWidth="1"/>
    <col min="18" max="18" width="14.33203125" bestFit="1" customWidth="1"/>
    <col min="19" max="19" width="11.21875" bestFit="1" customWidth="1"/>
    <col min="20" max="20" width="12.88671875" bestFit="1" customWidth="1"/>
    <col min="21" max="21" width="13.88671875" bestFit="1" customWidth="1"/>
    <col min="22" max="23" width="11.21875" bestFit="1" customWidth="1"/>
    <col min="24" max="24" width="12.88671875" bestFit="1" customWidth="1"/>
    <col min="25" max="25" width="13.88671875" bestFit="1" customWidth="1"/>
    <col min="26" max="27" width="11.21875" bestFit="1" customWidth="1"/>
    <col min="28" max="28" width="12.88671875" bestFit="1" customWidth="1"/>
    <col min="29" max="29" width="13.88671875" bestFit="1" customWidth="1"/>
  </cols>
  <sheetData>
    <row r="1" spans="1:29" ht="43.95" customHeight="1" thickBot="1">
      <c r="A1" s="180"/>
      <c r="B1" s="181" t="s">
        <v>22</v>
      </c>
      <c r="C1" s="182" t="s">
        <v>23</v>
      </c>
      <c r="D1" s="183" t="s">
        <v>141</v>
      </c>
      <c r="E1" s="183" t="s">
        <v>142</v>
      </c>
      <c r="F1" s="183" t="s">
        <v>143</v>
      </c>
      <c r="G1" s="183" t="s">
        <v>144</v>
      </c>
      <c r="M1" s="582" t="s">
        <v>222</v>
      </c>
      <c r="N1" s="582"/>
      <c r="O1" s="582"/>
      <c r="P1" s="582"/>
      <c r="Q1" s="582"/>
      <c r="R1" s="582"/>
      <c r="S1" s="582"/>
      <c r="T1" s="582"/>
      <c r="U1" s="582"/>
      <c r="V1" s="582"/>
      <c r="W1" s="582"/>
      <c r="X1" s="582"/>
      <c r="Y1" s="582"/>
      <c r="Z1" s="582"/>
      <c r="AA1" s="582"/>
      <c r="AB1" s="582"/>
      <c r="AC1" s="582"/>
    </row>
    <row r="2" spans="1:29" ht="43.2">
      <c r="A2" s="589" t="s">
        <v>30</v>
      </c>
      <c r="B2" s="185" t="s">
        <v>31</v>
      </c>
      <c r="C2" s="186" t="s">
        <v>32</v>
      </c>
      <c r="D2" s="187">
        <f>'Res - Overall'!J9</f>
        <v>31482</v>
      </c>
      <c r="E2" s="187">
        <f>'Res - Overall'!O9</f>
        <v>28824</v>
      </c>
      <c r="F2" s="187">
        <f>'Res - Overall'!T9</f>
        <v>29688</v>
      </c>
      <c r="G2" s="187">
        <f>'Res - Overall'!Y9</f>
        <v>19112</v>
      </c>
      <c r="M2" s="2"/>
      <c r="N2" s="583">
        <v>2024</v>
      </c>
      <c r="O2" s="583"/>
      <c r="P2" s="583"/>
      <c r="Q2" s="583"/>
      <c r="R2" s="583">
        <v>2025</v>
      </c>
      <c r="S2" s="583"/>
      <c r="T2" s="583"/>
      <c r="U2" s="583"/>
      <c r="V2" s="583">
        <v>2026</v>
      </c>
      <c r="W2" s="583"/>
      <c r="X2" s="583"/>
      <c r="Y2" s="583"/>
      <c r="Z2" s="583">
        <v>2027</v>
      </c>
      <c r="AA2" s="583"/>
      <c r="AB2" s="583"/>
      <c r="AC2" s="583"/>
    </row>
    <row r="3" spans="1:29">
      <c r="A3" s="590"/>
      <c r="B3" s="189" t="s">
        <v>33</v>
      </c>
      <c r="C3" s="190" t="s">
        <v>34</v>
      </c>
      <c r="D3" s="187">
        <f>'Res - Overall'!J10</f>
        <v>60088</v>
      </c>
      <c r="E3" s="187">
        <f>'Res - Overall'!O10</f>
        <v>61889.9</v>
      </c>
      <c r="F3" s="187">
        <f>'Res - Overall'!T10</f>
        <v>63747.299999999996</v>
      </c>
      <c r="G3" s="187">
        <f>'Res - Overall'!Y10</f>
        <v>14196.800000000001</v>
      </c>
      <c r="M3" s="2" t="s">
        <v>171</v>
      </c>
      <c r="N3" s="2" t="s">
        <v>30</v>
      </c>
      <c r="O3" s="2" t="s">
        <v>3</v>
      </c>
      <c r="P3" s="2" t="s">
        <v>4</v>
      </c>
      <c r="Q3" s="2" t="s">
        <v>5</v>
      </c>
      <c r="R3" s="2" t="s">
        <v>30</v>
      </c>
      <c r="S3" s="2" t="s">
        <v>3</v>
      </c>
      <c r="T3" s="2" t="s">
        <v>4</v>
      </c>
      <c r="U3" s="2" t="s">
        <v>5</v>
      </c>
      <c r="V3" s="2" t="s">
        <v>30</v>
      </c>
      <c r="W3" s="2" t="s">
        <v>3</v>
      </c>
      <c r="X3" s="2" t="s">
        <v>4</v>
      </c>
      <c r="Y3" s="2" t="s">
        <v>5</v>
      </c>
      <c r="Z3" s="2" t="s">
        <v>30</v>
      </c>
      <c r="AA3" s="2" t="s">
        <v>3</v>
      </c>
      <c r="AB3" s="2" t="s">
        <v>4</v>
      </c>
      <c r="AC3" s="2" t="s">
        <v>5</v>
      </c>
    </row>
    <row r="4" spans="1:29" ht="28.8">
      <c r="A4" s="590"/>
      <c r="B4" s="189" t="s">
        <v>35</v>
      </c>
      <c r="C4" s="190" t="s">
        <v>36</v>
      </c>
      <c r="D4" s="187">
        <f>'Res - Overall'!J11</f>
        <v>123251.40000000001</v>
      </c>
      <c r="E4" s="187">
        <f>'Res - Overall'!O11</f>
        <v>127329.16</v>
      </c>
      <c r="F4" s="187">
        <f>'Res - Overall'!T11</f>
        <v>131113.08000000002</v>
      </c>
      <c r="G4" s="187">
        <f>'Res - Overall'!Y11</f>
        <v>125565.2</v>
      </c>
      <c r="M4" s="572" t="s">
        <v>218</v>
      </c>
      <c r="N4" s="571">
        <v>124488.00110988104</v>
      </c>
      <c r="O4" s="571">
        <v>156227.43201496781</v>
      </c>
      <c r="P4" s="571">
        <v>1910423.4954158529</v>
      </c>
      <c r="Q4" s="571">
        <v>5347180.3114592982</v>
      </c>
      <c r="R4" s="571">
        <v>131118.94953847205</v>
      </c>
      <c r="S4" s="571">
        <v>164549.00546450916</v>
      </c>
      <c r="T4" s="571">
        <v>2012183.661551781</v>
      </c>
      <c r="U4" s="571">
        <v>5632001.9534452381</v>
      </c>
      <c r="V4" s="571">
        <v>133358.58985776987</v>
      </c>
      <c r="W4" s="571">
        <v>167359.66394244749</v>
      </c>
      <c r="X4" s="571">
        <v>2046553.732957222</v>
      </c>
      <c r="Y4" s="571">
        <v>5728202.07324256</v>
      </c>
      <c r="Z4" s="571">
        <v>138566.54661605894</v>
      </c>
      <c r="AA4" s="571">
        <v>173895.44010672485</v>
      </c>
      <c r="AB4" s="571">
        <v>2126476.3187923278</v>
      </c>
      <c r="AC4" s="571">
        <v>5951901.4144848892</v>
      </c>
    </row>
    <row r="5" spans="1:29" ht="15" thickBot="1">
      <c r="A5" s="590"/>
      <c r="B5" s="192" t="s">
        <v>37</v>
      </c>
      <c r="C5" s="193" t="s">
        <v>38</v>
      </c>
      <c r="D5" s="187">
        <f>'Res - Overall'!J12</f>
        <v>0</v>
      </c>
      <c r="E5" s="187">
        <f>'Res - Overall'!O12</f>
        <v>0</v>
      </c>
      <c r="F5" s="187">
        <f>'Res - Overall'!T12</f>
        <v>0</v>
      </c>
      <c r="G5" s="187">
        <f>'Res - Overall'!Y12</f>
        <v>0</v>
      </c>
      <c r="M5" s="572" t="s">
        <v>219</v>
      </c>
      <c r="N5" s="571">
        <v>29725.247082768259</v>
      </c>
      <c r="O5" s="571">
        <v>37303.988949523722</v>
      </c>
      <c r="P5" s="571">
        <v>456170.95565569802</v>
      </c>
      <c r="Q5" s="571">
        <v>1276799.80831201</v>
      </c>
      <c r="R5" s="571">
        <v>36876.202543355015</v>
      </c>
      <c r="S5" s="571">
        <v>46278.150299217094</v>
      </c>
      <c r="T5" s="571">
        <v>565911.27765282651</v>
      </c>
      <c r="U5" s="571">
        <v>1583957.5095046016</v>
      </c>
      <c r="V5" s="571">
        <v>43089.475580136626</v>
      </c>
      <c r="W5" s="571">
        <v>54075.557939230886</v>
      </c>
      <c r="X5" s="571">
        <v>661261.69445664505</v>
      </c>
      <c r="Y5" s="571">
        <v>1850838.5820239875</v>
      </c>
      <c r="Z5" s="571">
        <v>48128.075880836572</v>
      </c>
      <c r="AA5" s="571">
        <v>60398.798564111617</v>
      </c>
      <c r="AB5" s="571">
        <v>738585.29442328098</v>
      </c>
      <c r="AC5" s="571">
        <v>2067263.4911317709</v>
      </c>
    </row>
    <row r="6" spans="1:29" ht="15" thickBot="1">
      <c r="A6" s="591"/>
      <c r="B6" s="592" t="s">
        <v>39</v>
      </c>
      <c r="C6" s="592"/>
      <c r="D6" s="194">
        <f>'Res - Overall'!J13</f>
        <v>214820.00000000003</v>
      </c>
      <c r="E6" s="194">
        <f>'Res - Overall'!O13</f>
        <v>218043.06</v>
      </c>
      <c r="F6" s="194">
        <f>'Res - Overall'!T13</f>
        <v>224548.38</v>
      </c>
      <c r="G6" s="194">
        <f>'Res - Overall'!Y13</f>
        <v>158874</v>
      </c>
      <c r="M6" s="572" t="s">
        <v>175</v>
      </c>
      <c r="N6" s="571">
        <v>26752.722374491434</v>
      </c>
      <c r="O6" s="571">
        <v>33573.590054571352</v>
      </c>
      <c r="P6" s="571">
        <v>410553.8600901282</v>
      </c>
      <c r="Q6" s="571">
        <v>1149119.8274808091</v>
      </c>
      <c r="R6" s="571">
        <v>28946.39078263289</v>
      </c>
      <c r="S6" s="571">
        <v>36326.555633911026</v>
      </c>
      <c r="T6" s="571">
        <v>444218.43523553386</v>
      </c>
      <c r="U6" s="571">
        <v>1243345.2983479223</v>
      </c>
      <c r="V6" s="571">
        <v>36017.534615363453</v>
      </c>
      <c r="W6" s="571">
        <v>45200.556602252458</v>
      </c>
      <c r="X6" s="571">
        <v>552733.94835385901</v>
      </c>
      <c r="Y6" s="571">
        <v>1547074.8204285249</v>
      </c>
      <c r="Z6" s="571">
        <v>39217.701045709277</v>
      </c>
      <c r="AA6" s="571">
        <v>49216.636698133683</v>
      </c>
      <c r="AB6" s="571">
        <v>601844.48979774816</v>
      </c>
      <c r="AC6" s="571">
        <v>1684532.7824584087</v>
      </c>
    </row>
    <row r="7" spans="1:29" ht="15" thickBot="1">
      <c r="A7" s="188"/>
      <c r="B7" s="196"/>
      <c r="C7" s="195"/>
      <c r="D7" s="197"/>
      <c r="E7" s="197"/>
      <c r="F7" s="197"/>
      <c r="G7" s="197"/>
      <c r="Q7" s="236"/>
      <c r="U7" s="236"/>
      <c r="Y7" s="236"/>
      <c r="AB7" s="573" t="s">
        <v>9</v>
      </c>
      <c r="AC7" s="574">
        <f>SUM(N4:AC6)</f>
        <v>49429825.849999979</v>
      </c>
    </row>
    <row r="8" spans="1:29">
      <c r="A8" s="593" t="s">
        <v>3</v>
      </c>
      <c r="B8" s="198" t="s">
        <v>41</v>
      </c>
      <c r="C8" s="199" t="s">
        <v>42</v>
      </c>
      <c r="D8" s="200">
        <f>'Res - Overall'!J15</f>
        <v>114259.4</v>
      </c>
      <c r="E8" s="200">
        <f>'Res - Overall'!O15</f>
        <v>116154.07999999999</v>
      </c>
      <c r="F8" s="200">
        <f>'Res - Overall'!T15</f>
        <v>225565.36</v>
      </c>
      <c r="G8" s="200">
        <f>'Res - Overall'!Y15</f>
        <v>141362.64000000001</v>
      </c>
    </row>
    <row r="9" spans="1:29">
      <c r="A9" s="590"/>
      <c r="B9" s="201" t="s">
        <v>43</v>
      </c>
      <c r="C9" s="202" t="s">
        <v>44</v>
      </c>
      <c r="D9" s="187">
        <f>'Res - Overall'!J16</f>
        <v>76990.399999999994</v>
      </c>
      <c r="E9" s="187">
        <f>'Res - Overall'!O16</f>
        <v>77965.320000000007</v>
      </c>
      <c r="F9" s="187">
        <f>'Res - Overall'!T16</f>
        <v>148680.91999999998</v>
      </c>
      <c r="G9" s="187">
        <f>'Res - Overall'!Y16</f>
        <v>123427.26000000001</v>
      </c>
    </row>
    <row r="10" spans="1:29" ht="15" thickBot="1">
      <c r="A10" s="590"/>
      <c r="B10" s="203" t="s">
        <v>45</v>
      </c>
      <c r="C10" s="204" t="s">
        <v>46</v>
      </c>
      <c r="D10" s="205">
        <f>'Res - Overall'!J17</f>
        <v>0</v>
      </c>
      <c r="E10" s="205">
        <f>'Res - Overall'!O17</f>
        <v>0</v>
      </c>
      <c r="F10" s="205">
        <f>'Res - Overall'!T17</f>
        <v>0</v>
      </c>
      <c r="G10" s="205">
        <f>'Res - Overall'!Y17</f>
        <v>0</v>
      </c>
      <c r="AC10" s="236"/>
    </row>
    <row r="11" spans="1:29" ht="15" thickBot="1">
      <c r="A11" s="591"/>
      <c r="B11" s="587" t="s">
        <v>47</v>
      </c>
      <c r="C11" s="594"/>
      <c r="D11" s="207">
        <f>'Res - Overall'!J18</f>
        <v>191249.8</v>
      </c>
      <c r="E11" s="207">
        <f>'Res - Overall'!O18</f>
        <v>194119.4</v>
      </c>
      <c r="F11" s="207">
        <f>'Res - Overall'!T18</f>
        <v>374246.27999999997</v>
      </c>
      <c r="G11" s="207">
        <f>'Res - Overall'!Y18</f>
        <v>264789.90000000002</v>
      </c>
    </row>
    <row r="12" spans="1:29" ht="15" thickBot="1">
      <c r="A12" s="188"/>
      <c r="B12" s="196"/>
      <c r="C12" s="188"/>
      <c r="D12" s="197"/>
      <c r="E12" s="197"/>
      <c r="F12" s="197"/>
      <c r="G12" s="197"/>
    </row>
    <row r="13" spans="1:29" ht="28.95" customHeight="1">
      <c r="A13" s="595" t="s">
        <v>48</v>
      </c>
      <c r="B13" s="198" t="s">
        <v>49</v>
      </c>
      <c r="C13" s="208" t="s">
        <v>50</v>
      </c>
      <c r="D13" s="200">
        <f>'Res - Overall'!J20</f>
        <v>362107.20000000007</v>
      </c>
      <c r="E13" s="200">
        <f>'Res - Overall'!O20</f>
        <v>381373.71</v>
      </c>
      <c r="F13" s="200">
        <f>'Res - Overall'!T20</f>
        <v>377370.21</v>
      </c>
      <c r="G13" s="200">
        <f>'Res - Overall'!Y20</f>
        <v>259333</v>
      </c>
    </row>
    <row r="14" spans="1:29" ht="43.2">
      <c r="A14" s="590"/>
      <c r="B14" s="201" t="s">
        <v>51</v>
      </c>
      <c r="C14" s="209" t="s">
        <v>52</v>
      </c>
      <c r="D14" s="191">
        <f>'Res - Overall'!J21</f>
        <v>415002.9</v>
      </c>
      <c r="E14" s="191">
        <f>'Res - Overall'!O21</f>
        <v>444700.78</v>
      </c>
      <c r="F14" s="191">
        <f>'Res - Overall'!T21</f>
        <v>441204.18</v>
      </c>
      <c r="G14" s="191">
        <f>'Res - Overall'!Y21</f>
        <v>298988.3</v>
      </c>
    </row>
    <row r="15" spans="1:29" ht="43.2">
      <c r="A15" s="590"/>
      <c r="B15" s="201" t="s">
        <v>53</v>
      </c>
      <c r="C15" s="210" t="s">
        <v>54</v>
      </c>
      <c r="D15" s="191">
        <f>'Res - Overall'!J22</f>
        <v>519220.10000000003</v>
      </c>
      <c r="E15" s="191">
        <f>'Res - Overall'!O22</f>
        <v>558419</v>
      </c>
      <c r="F15" s="191">
        <f>'Res - Overall'!T22</f>
        <v>558490.4</v>
      </c>
      <c r="G15" s="191">
        <f>'Res - Overall'!Y22</f>
        <v>335949.3</v>
      </c>
    </row>
    <row r="16" spans="1:29">
      <c r="A16" s="590"/>
      <c r="B16" s="201" t="s">
        <v>55</v>
      </c>
      <c r="C16" s="202" t="s">
        <v>56</v>
      </c>
      <c r="D16" s="191">
        <f>'Res - Overall'!J23</f>
        <v>200244</v>
      </c>
      <c r="E16" s="191">
        <f>'Res - Overall'!O23</f>
        <v>220742.28</v>
      </c>
      <c r="F16" s="191">
        <f>'Res - Overall'!T23</f>
        <v>208221.44</v>
      </c>
      <c r="G16" s="191">
        <f>'Res - Overall'!Y23</f>
        <v>143897.60000000001</v>
      </c>
    </row>
    <row r="17" spans="1:7">
      <c r="A17" s="590"/>
      <c r="B17" s="201" t="s">
        <v>57</v>
      </c>
      <c r="C17" s="202" t="s">
        <v>58</v>
      </c>
      <c r="D17" s="191">
        <f>'Res - Overall'!J24</f>
        <v>597845.6</v>
      </c>
      <c r="E17" s="191">
        <f>'Res - Overall'!O24</f>
        <v>618375.68000000005</v>
      </c>
      <c r="F17" s="191">
        <f>'Res - Overall'!T24</f>
        <v>615860.84</v>
      </c>
      <c r="G17" s="191">
        <f>'Res - Overall'!Y24</f>
        <v>479001.60000000003</v>
      </c>
    </row>
    <row r="18" spans="1:7" ht="57.6">
      <c r="A18" s="590"/>
      <c r="B18" s="201" t="s">
        <v>59</v>
      </c>
      <c r="C18" s="210" t="s">
        <v>60</v>
      </c>
      <c r="D18" s="191">
        <f>'Res - Overall'!J25</f>
        <v>416495.2</v>
      </c>
      <c r="E18" s="191">
        <f>'Res - Overall'!O25</f>
        <v>449832.30000000005</v>
      </c>
      <c r="F18" s="191">
        <f>'Res - Overall'!T25</f>
        <v>444326.43</v>
      </c>
      <c r="G18" s="191">
        <f>'Res - Overall'!Y25</f>
        <v>294837.80000000005</v>
      </c>
    </row>
    <row r="19" spans="1:7">
      <c r="A19" s="590"/>
      <c r="B19" s="201" t="s">
        <v>61</v>
      </c>
      <c r="C19" s="210" t="s">
        <v>62</v>
      </c>
      <c r="D19" s="191">
        <f>'Res - Overall'!J26</f>
        <v>312067</v>
      </c>
      <c r="E19" s="191">
        <f>'Res - Overall'!O26</f>
        <v>344118.72</v>
      </c>
      <c r="F19" s="191">
        <f>'Res - Overall'!T26</f>
        <v>318106.48</v>
      </c>
      <c r="G19" s="191">
        <f>'Res - Overall'!Y26</f>
        <v>224148</v>
      </c>
    </row>
    <row r="20" spans="1:7">
      <c r="A20" s="590"/>
      <c r="B20" s="201" t="s">
        <v>63</v>
      </c>
      <c r="C20" s="202" t="s">
        <v>64</v>
      </c>
      <c r="D20" s="191">
        <f>'Res - Overall'!J27</f>
        <v>160920.5</v>
      </c>
      <c r="E20" s="191">
        <f>'Res - Overall'!O27</f>
        <v>173936.16</v>
      </c>
      <c r="F20" s="191">
        <f>'Res - Overall'!T27</f>
        <v>165335.04000000001</v>
      </c>
      <c r="G20" s="191">
        <f>'Res - Overall'!Y27</f>
        <v>121031.49999999999</v>
      </c>
    </row>
    <row r="21" spans="1:7">
      <c r="A21" s="590"/>
      <c r="B21" s="201" t="s">
        <v>65</v>
      </c>
      <c r="C21" s="202" t="s">
        <v>66</v>
      </c>
      <c r="D21" s="191">
        <f>'Res - Overall'!J28</f>
        <v>268241</v>
      </c>
      <c r="E21" s="191">
        <f>'Res - Overall'!O28</f>
        <v>278714.8</v>
      </c>
      <c r="F21" s="191">
        <f>'Res - Overall'!T28</f>
        <v>270479.15999999997</v>
      </c>
      <c r="G21" s="191">
        <f>'Res - Overall'!Y28</f>
        <v>247979.00000000003</v>
      </c>
    </row>
    <row r="22" spans="1:7" ht="43.8" thickBot="1">
      <c r="A22" s="590"/>
      <c r="B22" s="203" t="s">
        <v>67</v>
      </c>
      <c r="C22" s="230" t="s">
        <v>145</v>
      </c>
      <c r="D22" s="206">
        <f>'Res - Overall'!J29</f>
        <v>0</v>
      </c>
      <c r="E22" s="206">
        <f>'Res - Overall'!O29</f>
        <v>0</v>
      </c>
      <c r="F22" s="206">
        <f>'Res - Overall'!T29</f>
        <v>0</v>
      </c>
      <c r="G22" s="206">
        <f>'Res - Overall'!Y29</f>
        <v>0</v>
      </c>
    </row>
    <row r="23" spans="1:7" ht="15" thickBot="1">
      <c r="A23" s="591"/>
      <c r="B23" s="596" t="s">
        <v>68</v>
      </c>
      <c r="C23" s="597"/>
      <c r="D23" s="207">
        <f>'Res - Overall'!J30</f>
        <v>3252143.5000000005</v>
      </c>
      <c r="E23" s="207">
        <f>'Res - Overall'!O30</f>
        <v>3470213.4299999997</v>
      </c>
      <c r="F23" s="207">
        <f>'Res - Overall'!T30</f>
        <v>3399394.18</v>
      </c>
      <c r="G23" s="207">
        <f>'Res - Overall'!Y30</f>
        <v>2405166.1</v>
      </c>
    </row>
    <row r="24" spans="1:7" ht="15" thickBot="1">
      <c r="A24" s="188"/>
      <c r="B24" s="196"/>
      <c r="C24" s="188"/>
      <c r="D24" s="188"/>
      <c r="E24" s="188"/>
      <c r="F24" s="188"/>
      <c r="G24" s="188"/>
    </row>
    <row r="25" spans="1:7">
      <c r="A25" s="584" t="s">
        <v>69</v>
      </c>
      <c r="B25" s="211" t="s">
        <v>70</v>
      </c>
      <c r="C25" s="212" t="s">
        <v>71</v>
      </c>
      <c r="D25" s="200">
        <f>'Res - Overall'!J32</f>
        <v>7300104</v>
      </c>
      <c r="E25" s="200">
        <f>'Res - Overall'!O32</f>
        <v>8043338</v>
      </c>
      <c r="F25" s="200">
        <f>'Res - Overall'!T32</f>
        <v>8867579</v>
      </c>
      <c r="G25" s="200">
        <f>'Res - Overall'!Y32</f>
        <v>10851197</v>
      </c>
    </row>
    <row r="26" spans="1:7">
      <c r="A26" s="585"/>
      <c r="B26" s="213" t="s">
        <v>72</v>
      </c>
      <c r="C26" s="214" t="s">
        <v>73</v>
      </c>
      <c r="D26" s="191">
        <f>'Res - Overall'!J33</f>
        <v>0</v>
      </c>
      <c r="E26" s="191">
        <f>'Res - Overall'!O33</f>
        <v>0</v>
      </c>
      <c r="F26" s="191">
        <f>'Res - Overall'!T33</f>
        <v>0</v>
      </c>
      <c r="G26" s="191">
        <f>'Res - Overall'!Y33</f>
        <v>0</v>
      </c>
    </row>
    <row r="27" spans="1:7" ht="58.2" thickBot="1">
      <c r="A27" s="585"/>
      <c r="B27" s="215" t="s">
        <v>74</v>
      </c>
      <c r="C27" s="216" t="s">
        <v>75</v>
      </c>
      <c r="D27" s="191">
        <f>'Res - Overall'!J34</f>
        <v>0</v>
      </c>
      <c r="E27" s="191">
        <f>'Res - Overall'!O34</f>
        <v>0</v>
      </c>
      <c r="F27" s="191">
        <f>'Res - Overall'!T34</f>
        <v>0</v>
      </c>
      <c r="G27" s="191">
        <f>'Res - Overall'!Y34</f>
        <v>0</v>
      </c>
    </row>
    <row r="28" spans="1:7" ht="15" thickBot="1">
      <c r="A28" s="586"/>
      <c r="B28" s="587" t="s">
        <v>76</v>
      </c>
      <c r="C28" s="588"/>
      <c r="D28" s="218">
        <f>'Res - Overall'!J35</f>
        <v>7300104</v>
      </c>
      <c r="E28" s="218">
        <f>'Res - Overall'!O35</f>
        <v>8043338</v>
      </c>
      <c r="F28" s="218">
        <f>'Res - Overall'!T35</f>
        <v>8867579</v>
      </c>
      <c r="G28" s="218">
        <f>'Res - Overall'!Y35</f>
        <v>10851197</v>
      </c>
    </row>
  </sheetData>
  <mergeCells count="13">
    <mergeCell ref="A25:A28"/>
    <mergeCell ref="B28:C28"/>
    <mergeCell ref="A2:A6"/>
    <mergeCell ref="B6:C6"/>
    <mergeCell ref="A8:A11"/>
    <mergeCell ref="B11:C11"/>
    <mergeCell ref="A13:A23"/>
    <mergeCell ref="B23:C23"/>
    <mergeCell ref="M1:AC1"/>
    <mergeCell ref="N2:Q2"/>
    <mergeCell ref="R2:U2"/>
    <mergeCell ref="V2:Y2"/>
    <mergeCell ref="Z2:AC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FE91E-6152-484B-877C-2375A8F0F80E}">
  <dimension ref="A1:AV1000"/>
  <sheetViews>
    <sheetView workbookViewId="0">
      <pane xSplit="3" ySplit="11" topLeftCell="D12" activePane="bottomRight" state="frozen"/>
      <selection pane="topRight" activeCell="D1" sqref="D1"/>
      <selection pane="bottomLeft" activeCell="A12" sqref="A12"/>
      <selection pane="bottomRight" activeCell="N46" sqref="N46"/>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18.44140625" style="5" customWidth="1"/>
    <col min="7" max="7" width="13.5546875" style="5" customWidth="1"/>
    <col min="8" max="8" width="10.6640625" style="5" customWidth="1"/>
    <col min="9" max="9" width="13.6640625" style="5" customWidth="1"/>
    <col min="10" max="11" width="12.33203125" style="5" customWidth="1"/>
    <col min="12" max="12" width="8.88671875" style="5" customWidth="1"/>
    <col min="13" max="13" width="9.6640625" style="5" customWidth="1"/>
    <col min="14" max="14" width="10.6640625" style="5" customWidth="1"/>
    <col min="15" max="15" width="11.109375" style="5" customWidth="1"/>
    <col min="16" max="19" width="9.6640625" style="5" customWidth="1"/>
    <col min="20" max="20" width="12.6640625" style="5" customWidth="1"/>
    <col min="21" max="24" width="9.6640625" style="5" customWidth="1"/>
    <col min="25"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66" t="s">
        <v>199</v>
      </c>
      <c r="G4" s="3"/>
      <c r="H4" s="57"/>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66" t="s">
        <v>92</v>
      </c>
      <c r="G5" s="3"/>
      <c r="H5" s="3"/>
      <c r="I5" s="3"/>
      <c r="J5" s="3"/>
      <c r="K5" s="57"/>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66" t="s">
        <v>11</v>
      </c>
      <c r="G6" s="3"/>
      <c r="H6" s="3"/>
      <c r="I6" s="3"/>
      <c r="J6" s="3"/>
      <c r="K6" s="3"/>
      <c r="L6" s="3"/>
      <c r="M6" s="3"/>
      <c r="N6" s="3"/>
      <c r="O6" s="3"/>
      <c r="P6" s="3"/>
      <c r="Q6" s="3"/>
      <c r="R6" s="3"/>
      <c r="S6" s="3"/>
      <c r="T6" s="3"/>
      <c r="U6" s="3"/>
      <c r="V6" s="3"/>
      <c r="W6" s="3"/>
      <c r="X6" s="3"/>
      <c r="Y6" s="3"/>
      <c r="Z6" s="2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c r="G7" s="3"/>
      <c r="H7" s="57"/>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row>
    <row r="8" spans="1:48" ht="14.25" customHeight="1">
      <c r="A8" s="3"/>
      <c r="B8" s="3"/>
      <c r="C8" s="3"/>
      <c r="D8" s="4"/>
      <c r="E8" s="3"/>
      <c r="G8" s="57"/>
      <c r="H8" s="3"/>
      <c r="I8" s="3"/>
      <c r="J8" s="3"/>
      <c r="K8" s="3"/>
      <c r="L8" s="3"/>
      <c r="M8" s="3"/>
      <c r="N8" s="3"/>
      <c r="O8" s="3"/>
      <c r="P8" s="3"/>
      <c r="Q8" s="3"/>
      <c r="R8" s="3"/>
      <c r="S8" s="3"/>
      <c r="T8" s="3"/>
      <c r="U8" s="3"/>
      <c r="V8" s="3"/>
      <c r="W8" s="3"/>
      <c r="X8" s="3"/>
      <c r="Z8" s="23"/>
      <c r="AA8" s="3"/>
      <c r="AB8"/>
      <c r="AC8"/>
      <c r="AD8"/>
      <c r="AE8"/>
      <c r="AF8"/>
      <c r="AG8"/>
      <c r="AH8"/>
      <c r="AI8"/>
      <c r="AJ8"/>
      <c r="AK8"/>
      <c r="AL8"/>
      <c r="AM8"/>
      <c r="AN8"/>
      <c r="AO8"/>
      <c r="AP8"/>
      <c r="AQ8"/>
      <c r="AR8"/>
      <c r="AS8"/>
      <c r="AT8"/>
      <c r="AU8"/>
      <c r="AV8"/>
    </row>
    <row r="9" spans="1:48" ht="14.25" customHeight="1">
      <c r="A9" s="3"/>
      <c r="B9" s="3"/>
      <c r="C9" s="23"/>
      <c r="D9" s="58"/>
      <c r="E9"/>
      <c r="F9" s="23"/>
      <c r="G9" s="23"/>
      <c r="H9" s="23"/>
      <c r="I9" s="23"/>
      <c r="J9" s="59"/>
      <c r="K9" s="23"/>
      <c r="L9" s="23"/>
      <c r="M9" s="23"/>
      <c r="N9" s="23"/>
      <c r="O9" s="59"/>
      <c r="P9" s="23"/>
      <c r="Q9" s="23"/>
      <c r="R9" s="23"/>
      <c r="S9" s="23"/>
      <c r="T9" s="59"/>
      <c r="U9" s="23"/>
      <c r="V9" s="23"/>
      <c r="W9" s="23"/>
      <c r="X9" s="23"/>
      <c r="Y9" s="59"/>
      <c r="Z9" s="23"/>
      <c r="AA9" s="3"/>
      <c r="AB9"/>
      <c r="AC9"/>
      <c r="AD9"/>
      <c r="AE9"/>
      <c r="AF9"/>
      <c r="AG9"/>
      <c r="AH9"/>
      <c r="AI9"/>
      <c r="AJ9"/>
      <c r="AK9"/>
      <c r="AL9"/>
      <c r="AM9"/>
      <c r="AN9"/>
      <c r="AO9"/>
      <c r="AP9"/>
      <c r="AQ9"/>
      <c r="AR9"/>
      <c r="AS9"/>
      <c r="AT9"/>
      <c r="AU9"/>
      <c r="AV9"/>
    </row>
    <row r="10" spans="1:48" ht="14.25" customHeight="1">
      <c r="A10" s="3"/>
      <c r="B10" s="3"/>
      <c r="C10" s="23"/>
      <c r="D10" s="23"/>
      <c r="E10"/>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60" t="s">
        <v>21</v>
      </c>
      <c r="AA10" s="8"/>
      <c r="AB10"/>
      <c r="AC10"/>
      <c r="AD10"/>
      <c r="AE10"/>
      <c r="AF10"/>
      <c r="AG10"/>
      <c r="AH10"/>
      <c r="AI10"/>
      <c r="AJ10"/>
      <c r="AK10"/>
      <c r="AL10"/>
      <c r="AM10"/>
      <c r="AN10"/>
      <c r="AO10"/>
      <c r="AP10"/>
      <c r="AQ10"/>
      <c r="AR10"/>
      <c r="AS10"/>
      <c r="AT10"/>
      <c r="AU10"/>
      <c r="AV10"/>
    </row>
    <row r="11" spans="1:48" ht="14.25" customHeight="1">
      <c r="A11" s="3"/>
      <c r="B11" s="3"/>
      <c r="C11" s="58"/>
      <c r="D11" s="369" t="s">
        <v>22</v>
      </c>
      <c r="E11" s="58" t="s">
        <v>23</v>
      </c>
      <c r="F11" s="61" t="s">
        <v>24</v>
      </c>
      <c r="G11" s="62" t="s">
        <v>28</v>
      </c>
      <c r="H11" s="62" t="s">
        <v>25</v>
      </c>
      <c r="I11" s="62" t="s">
        <v>29</v>
      </c>
      <c r="J11" s="63" t="s">
        <v>27</v>
      </c>
      <c r="K11" s="61" t="s">
        <v>24</v>
      </c>
      <c r="L11" s="62" t="s">
        <v>28</v>
      </c>
      <c r="M11" s="62" t="s">
        <v>25</v>
      </c>
      <c r="N11" s="62" t="s">
        <v>29</v>
      </c>
      <c r="O11" s="63" t="s">
        <v>27</v>
      </c>
      <c r="P11" s="61" t="s">
        <v>24</v>
      </c>
      <c r="Q11" s="62" t="s">
        <v>28</v>
      </c>
      <c r="R11" s="62" t="s">
        <v>25</v>
      </c>
      <c r="S11" s="62" t="s">
        <v>29</v>
      </c>
      <c r="T11" s="63" t="s">
        <v>27</v>
      </c>
      <c r="U11" s="61" t="s">
        <v>24</v>
      </c>
      <c r="V11" s="62" t="s">
        <v>28</v>
      </c>
      <c r="W11" s="62" t="s">
        <v>25</v>
      </c>
      <c r="X11" s="62" t="s">
        <v>29</v>
      </c>
      <c r="Y11" s="63" t="s">
        <v>27</v>
      </c>
      <c r="Z11" s="64"/>
      <c r="AA11" s="10"/>
      <c r="AB11"/>
      <c r="AC11"/>
      <c r="AD11"/>
      <c r="AE11"/>
      <c r="AF11"/>
      <c r="AG11"/>
      <c r="AH11"/>
      <c r="AI11"/>
      <c r="AJ11"/>
      <c r="AK11"/>
      <c r="AL11"/>
      <c r="AM11"/>
      <c r="AN11"/>
      <c r="AO11"/>
      <c r="AP11"/>
      <c r="AQ11"/>
      <c r="AR11"/>
      <c r="AS11"/>
      <c r="AT11"/>
      <c r="AU11"/>
      <c r="AV11"/>
    </row>
    <row r="12" spans="1:48" ht="14.25" customHeight="1">
      <c r="A12" s="3"/>
      <c r="B12" s="3"/>
      <c r="C12" s="730" t="s">
        <v>30</v>
      </c>
      <c r="D12" s="368" t="s">
        <v>31</v>
      </c>
      <c r="E12" s="65" t="s">
        <v>32</v>
      </c>
      <c r="F12" s="329"/>
      <c r="G12" s="330"/>
      <c r="H12" s="330"/>
      <c r="I12" s="330"/>
      <c r="J12" s="300">
        <v>37500</v>
      </c>
      <c r="K12" s="301"/>
      <c r="L12" s="302"/>
      <c r="M12" s="302"/>
      <c r="N12" s="302"/>
      <c r="O12" s="300">
        <v>18750</v>
      </c>
      <c r="P12" s="302"/>
      <c r="Q12" s="302"/>
      <c r="R12" s="302"/>
      <c r="S12" s="302"/>
      <c r="T12" s="300">
        <v>18750</v>
      </c>
      <c r="U12" s="301"/>
      <c r="V12" s="302"/>
      <c r="W12" s="302"/>
      <c r="X12" s="302"/>
      <c r="Y12" s="300">
        <v>22500</v>
      </c>
      <c r="Z12" s="303">
        <f>SUM(J12,O12,T12,Y12)</f>
        <v>97500</v>
      </c>
      <c r="AA12" s="3"/>
      <c r="AB12"/>
      <c r="AC12"/>
      <c r="AD12"/>
      <c r="AE12"/>
      <c r="AF12"/>
      <c r="AG12"/>
      <c r="AH12"/>
      <c r="AI12"/>
      <c r="AJ12"/>
      <c r="AK12"/>
      <c r="AL12"/>
      <c r="AM12"/>
      <c r="AN12"/>
      <c r="AO12"/>
      <c r="AP12"/>
      <c r="AQ12"/>
      <c r="AR12"/>
      <c r="AS12"/>
      <c r="AT12"/>
      <c r="AU12"/>
      <c r="AV12"/>
    </row>
    <row r="13" spans="1:48" ht="14.25" customHeight="1">
      <c r="A13" s="3"/>
      <c r="B13" s="3"/>
      <c r="C13" s="636"/>
      <c r="D13" s="17" t="s">
        <v>33</v>
      </c>
      <c r="E13" s="34" t="s">
        <v>34</v>
      </c>
      <c r="F13" s="329"/>
      <c r="G13" s="330"/>
      <c r="H13" s="330"/>
      <c r="I13" s="330"/>
      <c r="J13" s="300">
        <v>37500</v>
      </c>
      <c r="K13" s="301"/>
      <c r="L13" s="302"/>
      <c r="M13" s="302"/>
      <c r="N13" s="302"/>
      <c r="O13" s="300">
        <v>18750</v>
      </c>
      <c r="P13" s="302"/>
      <c r="Q13" s="302"/>
      <c r="R13" s="302"/>
      <c r="S13" s="302"/>
      <c r="T13" s="300">
        <v>18750</v>
      </c>
      <c r="U13" s="301"/>
      <c r="V13" s="302"/>
      <c r="W13" s="302"/>
      <c r="X13" s="302"/>
      <c r="Y13" s="300">
        <v>22500</v>
      </c>
      <c r="Z13" s="303">
        <f>SUM(J13,O13,T13,Y13)</f>
        <v>97500</v>
      </c>
      <c r="AA13" s="3"/>
      <c r="AB13"/>
      <c r="AC13"/>
      <c r="AD13"/>
      <c r="AE13"/>
      <c r="AF13"/>
      <c r="AG13"/>
      <c r="AH13"/>
      <c r="AI13"/>
      <c r="AJ13"/>
      <c r="AK13"/>
      <c r="AL13"/>
      <c r="AM13"/>
      <c r="AN13"/>
      <c r="AO13"/>
      <c r="AP13"/>
      <c r="AQ13"/>
      <c r="AR13"/>
      <c r="AS13"/>
      <c r="AT13"/>
      <c r="AU13"/>
      <c r="AV13"/>
    </row>
    <row r="14" spans="1:48" ht="14.25" customHeight="1">
      <c r="A14" s="3"/>
      <c r="B14" s="3"/>
      <c r="C14" s="636"/>
      <c r="D14" s="17" t="s">
        <v>35</v>
      </c>
      <c r="E14" s="34" t="s">
        <v>36</v>
      </c>
      <c r="F14" s="329"/>
      <c r="G14" s="330"/>
      <c r="H14" s="330"/>
      <c r="I14" s="330"/>
      <c r="J14" s="300">
        <v>75000</v>
      </c>
      <c r="K14" s="301"/>
      <c r="L14" s="302"/>
      <c r="M14" s="302"/>
      <c r="N14" s="302"/>
      <c r="O14" s="300">
        <v>37500</v>
      </c>
      <c r="P14" s="302"/>
      <c r="Q14" s="302"/>
      <c r="R14" s="302"/>
      <c r="S14" s="302"/>
      <c r="T14" s="300">
        <v>37500</v>
      </c>
      <c r="U14" s="301"/>
      <c r="V14" s="302"/>
      <c r="W14" s="302"/>
      <c r="X14" s="302"/>
      <c r="Y14" s="300">
        <v>45000</v>
      </c>
      <c r="Z14" s="303">
        <f>SUM(J14,O14,T14,Y14)</f>
        <v>195000</v>
      </c>
      <c r="AA14" s="3"/>
      <c r="AB14"/>
      <c r="AC14"/>
      <c r="AD14"/>
      <c r="AE14"/>
      <c r="AF14"/>
      <c r="AG14"/>
      <c r="AH14"/>
      <c r="AI14"/>
      <c r="AJ14"/>
      <c r="AK14"/>
      <c r="AL14"/>
      <c r="AM14"/>
      <c r="AN14"/>
      <c r="AO14"/>
      <c r="AP14"/>
      <c r="AQ14"/>
      <c r="AR14"/>
      <c r="AS14"/>
      <c r="AT14"/>
      <c r="AU14"/>
      <c r="AV14"/>
    </row>
    <row r="15" spans="1:48" ht="14.25" customHeight="1" thickBot="1">
      <c r="A15" s="3"/>
      <c r="B15" s="3"/>
      <c r="C15" s="636"/>
      <c r="D15" s="66" t="s">
        <v>37</v>
      </c>
      <c r="E15" s="25" t="s">
        <v>38</v>
      </c>
      <c r="F15" s="329"/>
      <c r="G15" s="330"/>
      <c r="H15" s="330"/>
      <c r="I15" s="330"/>
      <c r="J15" s="300">
        <v>0</v>
      </c>
      <c r="K15" s="301"/>
      <c r="L15" s="302"/>
      <c r="M15" s="302"/>
      <c r="N15" s="302"/>
      <c r="O15" s="300">
        <v>0</v>
      </c>
      <c r="P15" s="302"/>
      <c r="Q15" s="302"/>
      <c r="R15" s="302"/>
      <c r="S15" s="302"/>
      <c r="T15" s="300">
        <v>0</v>
      </c>
      <c r="U15" s="304"/>
      <c r="V15" s="302"/>
      <c r="W15" s="305"/>
      <c r="X15" s="305"/>
      <c r="Y15" s="306">
        <v>0</v>
      </c>
      <c r="Z15" s="307">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23"/>
      <c r="E16" s="58" t="s">
        <v>39</v>
      </c>
      <c r="F16" s="333"/>
      <c r="G16" s="334"/>
      <c r="H16" s="334"/>
      <c r="I16" s="334"/>
      <c r="J16" s="308">
        <v>150000</v>
      </c>
      <c r="K16" s="309"/>
      <c r="L16" s="310"/>
      <c r="M16" s="310"/>
      <c r="N16" s="310"/>
      <c r="O16" s="308">
        <v>75000</v>
      </c>
      <c r="P16" s="309"/>
      <c r="Q16" s="310"/>
      <c r="R16" s="310"/>
      <c r="S16" s="310"/>
      <c r="T16" s="308">
        <v>75000</v>
      </c>
      <c r="U16" s="311"/>
      <c r="V16" s="310"/>
      <c r="W16" s="312"/>
      <c r="X16" s="312"/>
      <c r="Y16" s="308">
        <v>90000</v>
      </c>
      <c r="Z16" s="312"/>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336"/>
      <c r="K17" s="356"/>
      <c r="L17" s="357"/>
      <c r="M17" s="357"/>
      <c r="N17" s="357"/>
      <c r="O17" s="336"/>
      <c r="P17" s="356"/>
      <c r="Q17" s="357"/>
      <c r="R17" s="357"/>
      <c r="S17" s="357"/>
      <c r="T17" s="336"/>
      <c r="U17" s="356"/>
      <c r="V17" s="357"/>
      <c r="W17" s="357"/>
      <c r="X17" s="357"/>
      <c r="Y17" s="336"/>
      <c r="Z17" s="357"/>
      <c r="AA17" s="3"/>
      <c r="AB17"/>
      <c r="AC17"/>
      <c r="AD17"/>
      <c r="AE17"/>
      <c r="AF17"/>
      <c r="AG17"/>
      <c r="AH17"/>
      <c r="AI17"/>
      <c r="AJ17"/>
      <c r="AK17"/>
      <c r="AL17"/>
      <c r="AM17"/>
      <c r="AN17"/>
      <c r="AO17"/>
      <c r="AP17"/>
      <c r="AQ17"/>
      <c r="AR17"/>
      <c r="AS17"/>
      <c r="AT17"/>
      <c r="AU17"/>
      <c r="AV17"/>
    </row>
    <row r="18" spans="1:48" ht="14.25" customHeight="1">
      <c r="A18" s="3"/>
      <c r="B18" s="3"/>
      <c r="C18" s="635" t="s">
        <v>3</v>
      </c>
      <c r="D18" s="13" t="s">
        <v>41</v>
      </c>
      <c r="E18" s="24" t="s">
        <v>42</v>
      </c>
      <c r="F18" s="241"/>
      <c r="G18" s="246"/>
      <c r="H18" s="244"/>
      <c r="I18" s="244"/>
      <c r="J18" s="300">
        <v>56250</v>
      </c>
      <c r="K18" s="323"/>
      <c r="L18" s="322"/>
      <c r="M18" s="323"/>
      <c r="N18" s="323"/>
      <c r="O18" s="300">
        <v>56250</v>
      </c>
      <c r="P18" s="323"/>
      <c r="Q18" s="322"/>
      <c r="R18" s="323"/>
      <c r="S18" s="323"/>
      <c r="T18" s="300">
        <v>56250</v>
      </c>
      <c r="U18" s="321"/>
      <c r="V18" s="322"/>
      <c r="W18" s="323"/>
      <c r="X18" s="323"/>
      <c r="Y18" s="300">
        <v>67500</v>
      </c>
      <c r="Z18" s="303">
        <f>SUM(J18,O18,T18,Y18)</f>
        <v>236250</v>
      </c>
      <c r="AA18" s="3"/>
      <c r="AB18"/>
      <c r="AC18"/>
      <c r="AD18"/>
      <c r="AE18"/>
      <c r="AF18"/>
      <c r="AG18"/>
      <c r="AH18"/>
      <c r="AI18"/>
      <c r="AJ18"/>
      <c r="AK18"/>
      <c r="AL18"/>
      <c r="AM18"/>
      <c r="AN18"/>
      <c r="AO18"/>
      <c r="AP18"/>
      <c r="AQ18"/>
      <c r="AR18"/>
      <c r="AS18"/>
      <c r="AT18"/>
      <c r="AU18"/>
      <c r="AV18"/>
    </row>
    <row r="19" spans="1:48" ht="14.25" customHeight="1">
      <c r="A19" s="3"/>
      <c r="B19" s="3"/>
      <c r="C19" s="636"/>
      <c r="D19" s="13" t="s">
        <v>43</v>
      </c>
      <c r="E19" s="6" t="s">
        <v>44</v>
      </c>
      <c r="F19" s="241"/>
      <c r="G19" s="246"/>
      <c r="H19" s="244"/>
      <c r="I19" s="244"/>
      <c r="J19" s="300">
        <v>18750</v>
      </c>
      <c r="K19" s="323"/>
      <c r="L19" s="322"/>
      <c r="M19" s="323"/>
      <c r="N19" s="323"/>
      <c r="O19" s="300">
        <v>18750</v>
      </c>
      <c r="P19" s="323"/>
      <c r="Q19" s="322"/>
      <c r="R19" s="323"/>
      <c r="S19" s="323"/>
      <c r="T19" s="300">
        <v>18750</v>
      </c>
      <c r="U19" s="321"/>
      <c r="V19" s="322"/>
      <c r="W19" s="323"/>
      <c r="X19" s="323"/>
      <c r="Y19" s="300">
        <v>22500</v>
      </c>
      <c r="Z19" s="303">
        <f>SUM(J19,O19,T19,Y19)</f>
        <v>78750</v>
      </c>
      <c r="AA19" s="3"/>
      <c r="AB19"/>
      <c r="AC19"/>
      <c r="AD19"/>
      <c r="AE19"/>
      <c r="AF19"/>
      <c r="AG19"/>
      <c r="AH19"/>
      <c r="AI19"/>
      <c r="AJ19"/>
      <c r="AK19"/>
      <c r="AL19"/>
      <c r="AM19"/>
      <c r="AN19"/>
      <c r="AO19"/>
      <c r="AP19"/>
      <c r="AQ19"/>
      <c r="AR19"/>
      <c r="AS19"/>
      <c r="AT19"/>
      <c r="AU19"/>
      <c r="AV19"/>
    </row>
    <row r="20" spans="1:48" ht="14.25" customHeight="1" thickBot="1">
      <c r="A20" s="3"/>
      <c r="B20" s="3"/>
      <c r="C20" s="636"/>
      <c r="D20" s="18" t="s">
        <v>45</v>
      </c>
      <c r="E20" s="19" t="s">
        <v>46</v>
      </c>
      <c r="F20" s="241"/>
      <c r="G20" s="246"/>
      <c r="H20" s="244"/>
      <c r="I20" s="244"/>
      <c r="J20" s="337">
        <v>0</v>
      </c>
      <c r="K20" s="323"/>
      <c r="L20" s="322"/>
      <c r="M20" s="323"/>
      <c r="N20" s="323"/>
      <c r="O20" s="337">
        <v>0</v>
      </c>
      <c r="P20" s="323"/>
      <c r="Q20" s="322"/>
      <c r="R20" s="323"/>
      <c r="S20" s="323"/>
      <c r="T20" s="337">
        <v>0</v>
      </c>
      <c r="U20" s="352"/>
      <c r="V20" s="322"/>
      <c r="W20" s="353"/>
      <c r="X20" s="353"/>
      <c r="Y20" s="338">
        <v>0</v>
      </c>
      <c r="Z20" s="365">
        <f>SUM(J20,O20,T20,Y20)</f>
        <v>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4" t="s">
        <v>47</v>
      </c>
      <c r="F21" s="242"/>
      <c r="G21" s="253"/>
      <c r="H21" s="253"/>
      <c r="I21" s="253"/>
      <c r="J21" s="308">
        <v>75000</v>
      </c>
      <c r="K21" s="354"/>
      <c r="L21" s="355"/>
      <c r="M21" s="355"/>
      <c r="N21" s="355"/>
      <c r="O21" s="308">
        <v>75000</v>
      </c>
      <c r="P21" s="354"/>
      <c r="Q21" s="355"/>
      <c r="R21" s="355"/>
      <c r="S21" s="355"/>
      <c r="T21" s="308">
        <v>75000</v>
      </c>
      <c r="U21" s="356"/>
      <c r="V21" s="355"/>
      <c r="W21" s="357"/>
      <c r="X21" s="357"/>
      <c r="Y21" s="308">
        <v>90000</v>
      </c>
      <c r="Z21" s="357"/>
      <c r="AA21" s="3"/>
      <c r="AB21"/>
      <c r="AC21"/>
      <c r="AD21"/>
      <c r="AE21"/>
      <c r="AF21"/>
      <c r="AG21"/>
      <c r="AH21"/>
      <c r="AI21"/>
      <c r="AJ21"/>
      <c r="AK21"/>
      <c r="AL21"/>
      <c r="AM21"/>
      <c r="AN21"/>
      <c r="AO21"/>
      <c r="AP21"/>
      <c r="AQ21"/>
      <c r="AR21"/>
      <c r="AS21"/>
      <c r="AT21"/>
      <c r="AU21"/>
      <c r="AV21"/>
    </row>
    <row r="22" spans="1:48" ht="14.25" customHeight="1">
      <c r="A22" s="3"/>
      <c r="B22" s="3"/>
      <c r="C22" s="3"/>
      <c r="D22" s="3"/>
      <c r="E22" s="3"/>
      <c r="F22" s="243"/>
      <c r="G22" s="255"/>
      <c r="H22" s="255"/>
      <c r="I22" s="255"/>
      <c r="J22" s="336"/>
      <c r="K22" s="356"/>
      <c r="L22" s="357"/>
      <c r="M22" s="357"/>
      <c r="N22" s="357"/>
      <c r="O22" s="336"/>
      <c r="P22" s="356"/>
      <c r="Q22" s="357"/>
      <c r="R22" s="357"/>
      <c r="S22" s="357"/>
      <c r="T22" s="336"/>
      <c r="U22" s="356"/>
      <c r="V22" s="357"/>
      <c r="W22" s="357"/>
      <c r="X22" s="357"/>
      <c r="Y22" s="336"/>
      <c r="Z22" s="357"/>
      <c r="AA22" s="3"/>
      <c r="AB22"/>
      <c r="AC22"/>
      <c r="AD22"/>
      <c r="AE22"/>
      <c r="AF22"/>
      <c r="AG22"/>
      <c r="AH22"/>
      <c r="AI22"/>
      <c r="AJ22"/>
      <c r="AK22"/>
      <c r="AL22"/>
      <c r="AM22"/>
      <c r="AN22"/>
      <c r="AO22"/>
      <c r="AP22"/>
      <c r="AQ22"/>
      <c r="AR22"/>
      <c r="AS22"/>
      <c r="AT22"/>
      <c r="AU22"/>
      <c r="AV22"/>
    </row>
    <row r="23" spans="1:48" ht="28.5" customHeight="1">
      <c r="A23" s="3"/>
      <c r="B23" s="3"/>
      <c r="C23" s="638" t="s">
        <v>48</v>
      </c>
      <c r="D23" s="13" t="s">
        <v>49</v>
      </c>
      <c r="E23" s="339" t="s">
        <v>50</v>
      </c>
      <c r="F23" s="241"/>
      <c r="G23" s="246"/>
      <c r="H23" s="244"/>
      <c r="I23" s="244"/>
      <c r="J23" s="300">
        <v>50000</v>
      </c>
      <c r="K23" s="321"/>
      <c r="L23" s="322"/>
      <c r="M23" s="323"/>
      <c r="N23" s="323"/>
      <c r="O23" s="300">
        <v>83333</v>
      </c>
      <c r="P23" s="321"/>
      <c r="Q23" s="322"/>
      <c r="R23" s="323"/>
      <c r="S23" s="323"/>
      <c r="T23" s="300">
        <v>83333</v>
      </c>
      <c r="U23" s="321"/>
      <c r="V23" s="322"/>
      <c r="W23" s="323"/>
      <c r="X23" s="323"/>
      <c r="Y23" s="300">
        <v>100000</v>
      </c>
      <c r="Z23" s="303">
        <f t="shared" ref="Z23:Z32" si="0">SUM(J23,O23,T23,Y23)</f>
        <v>316666</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340" t="s">
        <v>52</v>
      </c>
      <c r="F24" s="241"/>
      <c r="G24" s="246"/>
      <c r="H24" s="244"/>
      <c r="I24" s="244"/>
      <c r="J24" s="300">
        <v>200000</v>
      </c>
      <c r="K24" s="321"/>
      <c r="L24" s="322"/>
      <c r="M24" s="323"/>
      <c r="N24" s="323"/>
      <c r="O24" s="300">
        <v>333333</v>
      </c>
      <c r="P24" s="321"/>
      <c r="Q24" s="322"/>
      <c r="R24" s="323"/>
      <c r="S24" s="323"/>
      <c r="T24" s="300">
        <v>333333</v>
      </c>
      <c r="U24" s="321"/>
      <c r="V24" s="322"/>
      <c r="W24" s="323"/>
      <c r="X24" s="323"/>
      <c r="Y24" s="300">
        <v>400000</v>
      </c>
      <c r="Z24" s="303">
        <f t="shared" si="0"/>
        <v>1266666</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339" t="s">
        <v>54</v>
      </c>
      <c r="F25" s="241"/>
      <c r="G25" s="246"/>
      <c r="H25" s="244"/>
      <c r="I25" s="244"/>
      <c r="J25" s="337">
        <v>0</v>
      </c>
      <c r="K25" s="321"/>
      <c r="L25" s="322"/>
      <c r="M25" s="323"/>
      <c r="N25" s="323"/>
      <c r="O25" s="337">
        <v>0</v>
      </c>
      <c r="P25" s="321"/>
      <c r="Q25" s="322"/>
      <c r="R25" s="323"/>
      <c r="S25" s="323"/>
      <c r="T25" s="337">
        <v>0</v>
      </c>
      <c r="U25" s="321"/>
      <c r="V25" s="322"/>
      <c r="W25" s="323"/>
      <c r="X25" s="323"/>
      <c r="Y25" s="337">
        <v>0</v>
      </c>
      <c r="Z25" s="366">
        <f t="shared" si="0"/>
        <v>0</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362" t="s">
        <v>56</v>
      </c>
      <c r="F26" s="241"/>
      <c r="G26" s="246"/>
      <c r="H26" s="244"/>
      <c r="I26" s="244"/>
      <c r="J26" s="337">
        <v>0</v>
      </c>
      <c r="K26" s="321"/>
      <c r="L26" s="322"/>
      <c r="M26" s="323"/>
      <c r="N26" s="323"/>
      <c r="O26" s="337">
        <v>0</v>
      </c>
      <c r="P26" s="321"/>
      <c r="Q26" s="322"/>
      <c r="R26" s="323"/>
      <c r="S26" s="323"/>
      <c r="T26" s="337">
        <v>0</v>
      </c>
      <c r="U26" s="321"/>
      <c r="V26" s="322"/>
      <c r="W26" s="323"/>
      <c r="X26" s="323"/>
      <c r="Y26" s="337">
        <v>0</v>
      </c>
      <c r="Z26" s="366">
        <f t="shared" si="0"/>
        <v>0</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362" t="s">
        <v>58</v>
      </c>
      <c r="F27" s="241"/>
      <c r="G27" s="246"/>
      <c r="H27" s="244"/>
      <c r="I27" s="244"/>
      <c r="J27" s="337">
        <v>0</v>
      </c>
      <c r="K27" s="321"/>
      <c r="L27" s="322"/>
      <c r="M27" s="323"/>
      <c r="N27" s="323"/>
      <c r="O27" s="337">
        <v>0</v>
      </c>
      <c r="P27" s="321"/>
      <c r="Q27" s="322"/>
      <c r="R27" s="323"/>
      <c r="S27" s="323"/>
      <c r="T27" s="337">
        <v>0</v>
      </c>
      <c r="U27" s="321"/>
      <c r="V27" s="322"/>
      <c r="W27" s="323"/>
      <c r="X27" s="323"/>
      <c r="Y27" s="337">
        <v>0</v>
      </c>
      <c r="Z27" s="366">
        <f t="shared" si="0"/>
        <v>0</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339" t="s">
        <v>60</v>
      </c>
      <c r="F28" s="241"/>
      <c r="G28" s="246"/>
      <c r="H28" s="244"/>
      <c r="I28" s="244"/>
      <c r="J28" s="300">
        <v>50000</v>
      </c>
      <c r="K28" s="321"/>
      <c r="L28" s="322"/>
      <c r="M28" s="323"/>
      <c r="N28" s="323"/>
      <c r="O28" s="300">
        <v>83333</v>
      </c>
      <c r="P28" s="321"/>
      <c r="Q28" s="322"/>
      <c r="R28" s="323"/>
      <c r="S28" s="323"/>
      <c r="T28" s="300">
        <v>83333</v>
      </c>
      <c r="U28" s="321"/>
      <c r="V28" s="322"/>
      <c r="W28" s="323"/>
      <c r="X28" s="323"/>
      <c r="Y28" s="300">
        <v>100000</v>
      </c>
      <c r="Z28" s="303">
        <f t="shared" si="0"/>
        <v>316666</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339" t="s">
        <v>62</v>
      </c>
      <c r="F29" s="241"/>
      <c r="G29" s="246"/>
      <c r="H29" s="244"/>
      <c r="I29" s="244"/>
      <c r="J29" s="337">
        <v>0</v>
      </c>
      <c r="K29" s="321"/>
      <c r="L29" s="322"/>
      <c r="M29" s="323"/>
      <c r="N29" s="323"/>
      <c r="O29" s="337">
        <v>0</v>
      </c>
      <c r="P29" s="321"/>
      <c r="Q29" s="322"/>
      <c r="R29" s="323"/>
      <c r="S29" s="323"/>
      <c r="T29" s="337">
        <v>0</v>
      </c>
      <c r="U29" s="321"/>
      <c r="V29" s="322"/>
      <c r="W29" s="323"/>
      <c r="X29" s="323"/>
      <c r="Y29" s="337">
        <v>0</v>
      </c>
      <c r="Z29" s="366">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362" t="s">
        <v>64</v>
      </c>
      <c r="F30" s="241"/>
      <c r="G30" s="246"/>
      <c r="H30" s="244"/>
      <c r="I30" s="244"/>
      <c r="J30" s="337">
        <v>0</v>
      </c>
      <c r="K30" s="321"/>
      <c r="L30" s="322"/>
      <c r="M30" s="323"/>
      <c r="N30" s="323"/>
      <c r="O30" s="337">
        <v>0</v>
      </c>
      <c r="P30" s="321"/>
      <c r="Q30" s="322"/>
      <c r="R30" s="323"/>
      <c r="S30" s="323"/>
      <c r="T30" s="337">
        <v>0</v>
      </c>
      <c r="U30" s="321"/>
      <c r="V30" s="322"/>
      <c r="W30" s="323"/>
      <c r="X30" s="323"/>
      <c r="Y30" s="337">
        <v>0</v>
      </c>
      <c r="Z30" s="366">
        <f t="shared" si="0"/>
        <v>0</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362" t="s">
        <v>66</v>
      </c>
      <c r="F31" s="241"/>
      <c r="G31" s="246"/>
      <c r="H31" s="244"/>
      <c r="I31" s="244"/>
      <c r="J31" s="337">
        <v>0</v>
      </c>
      <c r="K31" s="321"/>
      <c r="L31" s="322"/>
      <c r="M31" s="323"/>
      <c r="N31" s="323"/>
      <c r="O31" s="337">
        <v>0</v>
      </c>
      <c r="P31" s="321"/>
      <c r="Q31" s="322"/>
      <c r="R31" s="323"/>
      <c r="S31" s="323"/>
      <c r="T31" s="337">
        <v>0</v>
      </c>
      <c r="U31" s="321"/>
      <c r="V31" s="322"/>
      <c r="W31" s="323"/>
      <c r="X31" s="323"/>
      <c r="Y31" s="337">
        <v>0</v>
      </c>
      <c r="Z31" s="366">
        <f t="shared" si="0"/>
        <v>0</v>
      </c>
      <c r="AA31" s="3"/>
      <c r="AB31"/>
      <c r="AC31"/>
      <c r="AD31"/>
      <c r="AE31"/>
      <c r="AF31"/>
      <c r="AG31"/>
      <c r="AH31"/>
      <c r="AI31"/>
      <c r="AJ31"/>
      <c r="AK31"/>
      <c r="AL31"/>
      <c r="AM31"/>
      <c r="AN31"/>
      <c r="AO31"/>
      <c r="AP31"/>
      <c r="AQ31"/>
      <c r="AR31"/>
      <c r="AS31"/>
      <c r="AT31"/>
      <c r="AU31"/>
      <c r="AV31"/>
    </row>
    <row r="32" spans="1:48" ht="29.4" thickBot="1">
      <c r="A32" s="3"/>
      <c r="B32" s="3"/>
      <c r="C32" s="636"/>
      <c r="D32" s="18" t="s">
        <v>67</v>
      </c>
      <c r="E32" s="363" t="s">
        <v>198</v>
      </c>
      <c r="F32" s="241"/>
      <c r="G32" s="246"/>
      <c r="H32" s="244"/>
      <c r="I32" s="244"/>
      <c r="J32" s="300">
        <v>100000</v>
      </c>
      <c r="K32" s="321"/>
      <c r="L32" s="322"/>
      <c r="M32" s="323"/>
      <c r="N32" s="323"/>
      <c r="O32" s="300">
        <v>166667</v>
      </c>
      <c r="P32" s="321"/>
      <c r="Q32" s="322"/>
      <c r="R32" s="323"/>
      <c r="S32" s="323"/>
      <c r="T32" s="300">
        <v>166667</v>
      </c>
      <c r="U32" s="352"/>
      <c r="V32" s="358"/>
      <c r="W32" s="353"/>
      <c r="X32" s="353"/>
      <c r="Y32" s="300">
        <v>200000</v>
      </c>
      <c r="Z32" s="307">
        <f t="shared" si="0"/>
        <v>633334</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c r="G33" s="253"/>
      <c r="H33" s="253"/>
      <c r="I33" s="253"/>
      <c r="J33" s="308">
        <v>400000</v>
      </c>
      <c r="K33" s="354"/>
      <c r="L33" s="355"/>
      <c r="M33" s="355"/>
      <c r="N33" s="355"/>
      <c r="O33" s="308">
        <v>666667</v>
      </c>
      <c r="P33" s="354"/>
      <c r="Q33" s="355"/>
      <c r="R33" s="355"/>
      <c r="S33" s="355"/>
      <c r="T33" s="308">
        <v>666667</v>
      </c>
      <c r="U33" s="356"/>
      <c r="V33" s="357"/>
      <c r="W33" s="357"/>
      <c r="X33" s="357"/>
      <c r="Y33" s="308">
        <v>800000</v>
      </c>
      <c r="Z33" s="357"/>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336"/>
      <c r="K34" s="356"/>
      <c r="L34" s="357"/>
      <c r="M34" s="357"/>
      <c r="N34" s="357"/>
      <c r="O34" s="336"/>
      <c r="P34" s="356"/>
      <c r="Q34" s="357"/>
      <c r="R34" s="357"/>
      <c r="S34" s="357"/>
      <c r="T34" s="336"/>
      <c r="U34" s="356"/>
      <c r="V34" s="357"/>
      <c r="W34" s="357"/>
      <c r="X34" s="357"/>
      <c r="Y34" s="336"/>
      <c r="Z34" s="357"/>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244"/>
      <c r="J35" s="337">
        <v>0</v>
      </c>
      <c r="K35" s="731" t="s">
        <v>40</v>
      </c>
      <c r="L35" s="732"/>
      <c r="M35" s="733"/>
      <c r="N35" s="323"/>
      <c r="O35" s="337">
        <v>0</v>
      </c>
      <c r="P35" s="731" t="s">
        <v>40</v>
      </c>
      <c r="Q35" s="732"/>
      <c r="R35" s="733"/>
      <c r="S35" s="323"/>
      <c r="T35" s="337">
        <v>0</v>
      </c>
      <c r="U35" s="740" t="s">
        <v>40</v>
      </c>
      <c r="V35" s="732"/>
      <c r="W35" s="733"/>
      <c r="X35" s="323"/>
      <c r="Y35" s="337">
        <v>0</v>
      </c>
      <c r="Z35" s="366">
        <f>SUM(J35,O35,T35,Y35)</f>
        <v>0</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300">
        <v>875000</v>
      </c>
      <c r="K36" s="734"/>
      <c r="L36" s="735"/>
      <c r="M36" s="736"/>
      <c r="N36" s="323"/>
      <c r="O36" s="300">
        <v>1683333</v>
      </c>
      <c r="P36" s="734"/>
      <c r="Q36" s="735"/>
      <c r="R36" s="736"/>
      <c r="S36" s="323"/>
      <c r="T36" s="300">
        <v>1683333</v>
      </c>
      <c r="U36" s="741"/>
      <c r="V36" s="735"/>
      <c r="W36" s="736"/>
      <c r="X36" s="323"/>
      <c r="Y36" s="300">
        <v>2020000</v>
      </c>
      <c r="Z36" s="303">
        <f>SUM(J36,O36,T36,Y36)</f>
        <v>6261666</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338">
        <v>0</v>
      </c>
      <c r="K37" s="737"/>
      <c r="L37" s="738"/>
      <c r="M37" s="739"/>
      <c r="N37" s="353"/>
      <c r="O37" s="338">
        <v>0</v>
      </c>
      <c r="P37" s="737"/>
      <c r="Q37" s="738"/>
      <c r="R37" s="739"/>
      <c r="S37" s="353"/>
      <c r="T37" s="338">
        <v>0</v>
      </c>
      <c r="U37" s="742"/>
      <c r="V37" s="738"/>
      <c r="W37" s="739"/>
      <c r="X37" s="353"/>
      <c r="Y37" s="338">
        <v>0</v>
      </c>
      <c r="Z37" s="365">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55"/>
      <c r="J38" s="314">
        <v>875000</v>
      </c>
      <c r="K38" s="356"/>
      <c r="L38" s="357"/>
      <c r="M38" s="357"/>
      <c r="N38" s="357"/>
      <c r="O38" s="314">
        <v>1683333</v>
      </c>
      <c r="P38" s="356"/>
      <c r="Q38" s="357"/>
      <c r="R38" s="357"/>
      <c r="S38" s="357"/>
      <c r="T38" s="314">
        <v>1683333</v>
      </c>
      <c r="U38" s="356"/>
      <c r="V38" s="357"/>
      <c r="W38" s="357"/>
      <c r="X38" s="357"/>
      <c r="Y38" s="314">
        <v>2020000</v>
      </c>
      <c r="Z38" s="357"/>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255"/>
      <c r="G39" s="255"/>
      <c r="H39" s="255"/>
      <c r="I39" s="255"/>
      <c r="J39" s="367"/>
      <c r="K39" s="357"/>
      <c r="L39" s="357"/>
      <c r="M39" s="357"/>
      <c r="N39" s="357"/>
      <c r="O39" s="367"/>
      <c r="P39" s="357"/>
      <c r="Q39" s="357"/>
      <c r="R39" s="357"/>
      <c r="S39" s="357"/>
      <c r="T39" s="367"/>
      <c r="U39" s="357"/>
      <c r="V39" s="357"/>
      <c r="W39" s="357"/>
      <c r="X39" s="357"/>
      <c r="Y39" s="367"/>
      <c r="Z39" s="357"/>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255"/>
      <c r="G40" s="255"/>
      <c r="H40" s="255"/>
      <c r="I40" s="255"/>
      <c r="J40" s="255"/>
      <c r="K40" s="255"/>
      <c r="L40" s="255"/>
      <c r="M40" s="255"/>
      <c r="N40" s="255"/>
      <c r="O40" s="255"/>
      <c r="P40" s="255"/>
      <c r="Q40" s="255"/>
      <c r="R40" s="255"/>
      <c r="S40" s="255"/>
      <c r="T40" s="255"/>
      <c r="U40" s="255"/>
      <c r="V40" s="255"/>
      <c r="W40" s="255"/>
      <c r="X40" s="255"/>
      <c r="Y40" s="255"/>
      <c r="Z40" s="255"/>
      <c r="AA40" s="3"/>
      <c r="AB40"/>
      <c r="AC40"/>
      <c r="AD40"/>
      <c r="AE40"/>
      <c r="AF40"/>
      <c r="AG40"/>
      <c r="AH40"/>
      <c r="AI40"/>
      <c r="AJ40"/>
      <c r="AK40"/>
      <c r="AL40"/>
      <c r="AM40"/>
      <c r="AN40"/>
      <c r="AO40"/>
      <c r="AP40"/>
      <c r="AQ40"/>
      <c r="AR40"/>
      <c r="AS40"/>
      <c r="AT40"/>
      <c r="AU40"/>
      <c r="AV40"/>
    </row>
    <row r="41" spans="1:48" ht="14.25" customHeight="1">
      <c r="A41" s="3"/>
      <c r="B41" s="3"/>
      <c r="C41" s="3"/>
      <c r="D41" s="3"/>
      <c r="E41" s="4"/>
      <c r="F41" s="3"/>
      <c r="G41" s="3"/>
      <c r="H41" s="3"/>
      <c r="I41" s="3"/>
      <c r="J41" s="3"/>
      <c r="K41" s="3"/>
      <c r="L41" s="3"/>
      <c r="M41" s="3"/>
      <c r="N41"/>
      <c r="O41"/>
      <c r="P41"/>
      <c r="Q41"/>
      <c r="R41"/>
      <c r="S41"/>
      <c r="T41"/>
      <c r="U41"/>
      <c r="V41"/>
      <c r="W41"/>
      <c r="X41"/>
      <c r="Y41"/>
      <c r="Z41" s="3"/>
      <c r="AA41" s="3"/>
      <c r="AB41"/>
      <c r="AC41"/>
      <c r="AD41"/>
      <c r="AE41"/>
      <c r="AF41"/>
      <c r="AG41"/>
      <c r="AH41"/>
      <c r="AI41"/>
      <c r="AJ41"/>
      <c r="AK41"/>
      <c r="AL41"/>
      <c r="AM41"/>
      <c r="AN41"/>
      <c r="AO41"/>
      <c r="AP41"/>
      <c r="AQ41"/>
      <c r="AR41"/>
      <c r="AS41"/>
      <c r="AT41"/>
      <c r="AU41"/>
      <c r="AV41"/>
    </row>
    <row r="42" spans="1:48" ht="14.25" customHeight="1">
      <c r="A42" s="3"/>
      <c r="B42" s="3"/>
      <c r="C42" s="3"/>
      <c r="D42" s="3"/>
      <c r="E42" s="3"/>
      <c r="F42" s="633" t="s">
        <v>0</v>
      </c>
      <c r="G42" s="634"/>
      <c r="H42"/>
      <c r="I42"/>
      <c r="J42"/>
      <c r="K42"/>
      <c r="L42" s="3"/>
      <c r="M42" s="3"/>
      <c r="N42"/>
      <c r="O42"/>
      <c r="P42"/>
      <c r="Q42"/>
      <c r="R42"/>
      <c r="S42"/>
      <c r="T42"/>
      <c r="U42"/>
      <c r="V42"/>
      <c r="W42"/>
      <c r="X42"/>
      <c r="Y42"/>
      <c r="Z42" s="3"/>
      <c r="AA42" s="3"/>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31" t="s">
        <v>77</v>
      </c>
      <c r="F43" s="31" t="s">
        <v>78</v>
      </c>
      <c r="G43" s="32" t="s">
        <v>79</v>
      </c>
      <c r="H43"/>
      <c r="I43"/>
      <c r="J43"/>
      <c r="K43"/>
      <c r="L43" s="3"/>
      <c r="M43" s="3"/>
      <c r="N43"/>
      <c r="O43"/>
      <c r="P43"/>
      <c r="Q43"/>
      <c r="R43"/>
      <c r="S43"/>
      <c r="T43"/>
      <c r="U43"/>
      <c r="V43"/>
      <c r="W43"/>
      <c r="X43"/>
      <c r="Y43"/>
      <c r="Z43" s="3"/>
      <c r="AA43" s="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390000</v>
      </c>
      <c r="G44" s="67">
        <f>F44/F48</f>
        <v>4.1052631578947368E-2</v>
      </c>
      <c r="H44"/>
      <c r="I44"/>
      <c r="J44"/>
      <c r="K44"/>
      <c r="L44" s="3"/>
      <c r="M44" s="3"/>
      <c r="N44"/>
      <c r="O44"/>
      <c r="P44"/>
      <c r="Q44"/>
      <c r="R44"/>
      <c r="S44"/>
      <c r="T44"/>
      <c r="U44"/>
      <c r="V44"/>
      <c r="W44"/>
      <c r="X44"/>
      <c r="Y44"/>
      <c r="Z44" s="3"/>
      <c r="AA44" s="3"/>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315000</v>
      </c>
      <c r="G45" s="67">
        <f>F45/F48</f>
        <v>3.3157894736842108E-2</v>
      </c>
      <c r="H45"/>
      <c r="I45"/>
      <c r="J45"/>
      <c r="K45"/>
      <c r="L45" s="3"/>
      <c r="M45" s="3"/>
      <c r="N45"/>
      <c r="O45"/>
      <c r="P45"/>
      <c r="Q45"/>
      <c r="R45"/>
      <c r="S45"/>
      <c r="T45"/>
      <c r="U45"/>
      <c r="V45"/>
      <c r="W45"/>
      <c r="X45"/>
      <c r="Y45"/>
      <c r="Z45" s="3"/>
      <c r="AA45" s="3"/>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2533334</v>
      </c>
      <c r="G46" s="67">
        <f>F46/F48</f>
        <v>0.26666673684210529</v>
      </c>
      <c r="H46"/>
      <c r="I46"/>
      <c r="J46"/>
      <c r="K46"/>
      <c r="L46" s="3"/>
      <c r="M46" s="3"/>
      <c r="N46"/>
      <c r="O46"/>
      <c r="P46"/>
      <c r="Q46"/>
      <c r="R46"/>
      <c r="S46"/>
      <c r="T46"/>
      <c r="U46"/>
      <c r="V46"/>
      <c r="W46"/>
      <c r="X46"/>
      <c r="Y46"/>
      <c r="Z46" s="3"/>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33">
        <f>J38+O38+T38+Y38</f>
        <v>6261666</v>
      </c>
      <c r="G47" s="67">
        <f>F47/F48</f>
        <v>0.65912273684210532</v>
      </c>
      <c r="H47"/>
      <c r="I47"/>
      <c r="J47"/>
      <c r="K47"/>
      <c r="L47" s="3"/>
      <c r="M47" s="3"/>
      <c r="N47"/>
      <c r="O47"/>
      <c r="P47"/>
      <c r="Q47"/>
      <c r="R47"/>
      <c r="S47"/>
      <c r="T47"/>
      <c r="U47"/>
      <c r="V47"/>
      <c r="W47"/>
      <c r="X47"/>
      <c r="Y47"/>
      <c r="Z47" s="3"/>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9500000</v>
      </c>
      <c r="G48" s="15"/>
      <c r="H48"/>
      <c r="I48"/>
      <c r="J48"/>
      <c r="K48"/>
      <c r="L48" s="3"/>
      <c r="M48" s="3"/>
      <c r="N48"/>
      <c r="O48"/>
      <c r="P48"/>
      <c r="Q48"/>
      <c r="R48"/>
      <c r="S48"/>
      <c r="T48"/>
      <c r="U48"/>
      <c r="V48"/>
      <c r="W48"/>
      <c r="X48"/>
      <c r="Y48"/>
      <c r="Z48" s="3"/>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s="3"/>
      <c r="I49" s="3"/>
      <c r="J49" s="3"/>
      <c r="K49" s="3"/>
      <c r="L49" s="3"/>
      <c r="M49" s="3"/>
      <c r="N49"/>
      <c r="O49"/>
      <c r="P49"/>
      <c r="Q49"/>
      <c r="R49"/>
      <c r="S49"/>
      <c r="T49"/>
      <c r="U49"/>
      <c r="V49"/>
      <c r="W49"/>
      <c r="X49"/>
      <c r="Y49"/>
      <c r="Z49" s="3"/>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s="3"/>
      <c r="I50" s="3"/>
      <c r="J50" s="3"/>
      <c r="K50" s="3"/>
      <c r="L50" s="3"/>
      <c r="M50" s="3"/>
      <c r="N50"/>
      <c r="O50"/>
      <c r="P50"/>
      <c r="Q50"/>
      <c r="R50"/>
      <c r="S50"/>
      <c r="T50"/>
      <c r="U50"/>
      <c r="V50"/>
      <c r="W50"/>
      <c r="X50"/>
      <c r="Y50"/>
      <c r="Z50" s="3"/>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s="3"/>
      <c r="I51" s="3"/>
      <c r="J51" s="3"/>
      <c r="K51" s="3"/>
      <c r="L51" s="3"/>
      <c r="M51" s="3"/>
      <c r="N51"/>
      <c r="O51"/>
      <c r="P51"/>
      <c r="Q51"/>
      <c r="R51"/>
      <c r="S51"/>
      <c r="T51"/>
      <c r="U51"/>
      <c r="V51"/>
      <c r="W51"/>
      <c r="X51"/>
      <c r="Y51"/>
      <c r="Z51" s="3"/>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s="3"/>
      <c r="F52" s="3"/>
      <c r="G52" s="3"/>
      <c r="H52" s="3"/>
      <c r="I52" s="3"/>
      <c r="J52" s="3"/>
      <c r="K52" s="3"/>
      <c r="L52" s="3"/>
      <c r="M52" s="3"/>
      <c r="N52"/>
      <c r="O52"/>
      <c r="P52"/>
      <c r="Q52"/>
      <c r="R52"/>
      <c r="S52"/>
      <c r="T52"/>
      <c r="U52"/>
      <c r="V52"/>
      <c r="W52"/>
      <c r="X52"/>
      <c r="Y52"/>
      <c r="Z52" s="3"/>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s="3"/>
      <c r="F53" s="3"/>
      <c r="G53" s="3"/>
      <c r="H53" s="3"/>
      <c r="I53" s="3"/>
      <c r="J53" s="3"/>
      <c r="K53" s="3"/>
      <c r="L53" s="3"/>
      <c r="M53" s="3"/>
      <c r="N53"/>
      <c r="O53"/>
      <c r="P53"/>
      <c r="Q53"/>
      <c r="R53"/>
      <c r="S53"/>
      <c r="T53"/>
      <c r="U53"/>
      <c r="V53"/>
      <c r="W53"/>
      <c r="X53"/>
      <c r="Y53"/>
      <c r="Z53" s="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s="3"/>
      <c r="F54" s="3"/>
      <c r="G54" s="3"/>
      <c r="H54" s="3"/>
      <c r="I54" s="3"/>
      <c r="J54" s="3"/>
      <c r="K54" s="3"/>
      <c r="L54" s="3"/>
      <c r="M54" s="3"/>
      <c r="N54"/>
      <c r="O54"/>
      <c r="P54"/>
      <c r="Q54"/>
      <c r="R54"/>
      <c r="S54"/>
      <c r="T54"/>
      <c r="U54"/>
      <c r="V54"/>
      <c r="W54"/>
      <c r="X54"/>
      <c r="Y54"/>
      <c r="Z54" s="3"/>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s="3"/>
      <c r="F55" s="3"/>
      <c r="G55" s="3"/>
      <c r="H55" s="3"/>
      <c r="I55" s="3"/>
      <c r="J55" s="3"/>
      <c r="K55" s="3"/>
      <c r="L55" s="3"/>
      <c r="M55" s="3"/>
      <c r="N55"/>
      <c r="O55"/>
      <c r="P55"/>
      <c r="Q55"/>
      <c r="R55"/>
      <c r="S55"/>
      <c r="T55"/>
      <c r="U55"/>
      <c r="V55"/>
      <c r="W55"/>
      <c r="X55"/>
      <c r="Y55"/>
      <c r="Z55" s="3"/>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3">
    <mergeCell ref="K35:M37"/>
    <mergeCell ref="P35:R37"/>
    <mergeCell ref="U35:W37"/>
    <mergeCell ref="F10:J10"/>
    <mergeCell ref="K10:O10"/>
    <mergeCell ref="P10:T10"/>
    <mergeCell ref="U10:Y10"/>
    <mergeCell ref="F42:G42"/>
    <mergeCell ref="C12:C16"/>
    <mergeCell ref="C18:C21"/>
    <mergeCell ref="C23:C33"/>
    <mergeCell ref="C35:C38"/>
    <mergeCell ref="F35:H37"/>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283B-E32F-40B4-8B27-46A4958ED028}">
  <dimension ref="A1:AV1000"/>
  <sheetViews>
    <sheetView workbookViewId="0">
      <pane xSplit="3" ySplit="11" topLeftCell="D12" activePane="bottomRight" state="frozen"/>
      <selection pane="topRight" activeCell="D1" sqref="D1"/>
      <selection pane="bottomLeft" activeCell="A12" sqref="A12"/>
      <selection pane="bottomRight" activeCell="J46" sqref="J46"/>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20.109375" style="5" customWidth="1"/>
    <col min="7" max="7" width="13.5546875" style="5" customWidth="1"/>
    <col min="8" max="8" width="10.6640625" style="5" customWidth="1"/>
    <col min="9" max="9" width="13.6640625" style="5" customWidth="1"/>
    <col min="10" max="10" width="11.33203125" style="5" customWidth="1"/>
    <col min="11" max="11" width="12.33203125" style="5" customWidth="1"/>
    <col min="12" max="12" width="8.88671875" style="5" customWidth="1"/>
    <col min="13" max="13" width="9.6640625" style="5" customWidth="1"/>
    <col min="14" max="14" width="10.6640625" style="5" customWidth="1"/>
    <col min="15" max="15" width="11.109375" style="5" customWidth="1"/>
    <col min="16"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55" t="s">
        <v>197</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55" t="s">
        <v>129</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55" t="s">
        <v>6</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s="285"/>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row>
    <row r="8" spans="1:48" ht="14.25" customHeight="1">
      <c r="A8" s="3"/>
      <c r="B8" s="3"/>
      <c r="C8" s="3"/>
      <c r="D8" s="4"/>
      <c r="E8" s="3"/>
      <c r="G8" s="3"/>
      <c r="H8" s="3"/>
      <c r="I8" s="3"/>
      <c r="J8" s="3"/>
      <c r="K8" s="3"/>
      <c r="L8" s="3"/>
      <c r="M8" s="3"/>
      <c r="N8" s="3"/>
      <c r="O8" s="3"/>
      <c r="P8" s="3"/>
      <c r="Q8" s="3"/>
      <c r="R8" s="3"/>
      <c r="S8" s="3"/>
      <c r="T8" s="3"/>
      <c r="U8" s="3"/>
      <c r="V8" s="3"/>
      <c r="W8" s="3"/>
      <c r="X8" s="3"/>
      <c r="Y8" s="3"/>
      <c r="Z8" s="3"/>
      <c r="AA8" s="3"/>
      <c r="AB8"/>
      <c r="AC8"/>
      <c r="AD8"/>
      <c r="AE8"/>
      <c r="AF8"/>
      <c r="AG8"/>
      <c r="AH8"/>
      <c r="AI8"/>
      <c r="AJ8"/>
      <c r="AK8"/>
      <c r="AL8"/>
      <c r="AM8"/>
      <c r="AN8"/>
      <c r="AO8"/>
      <c r="AP8"/>
      <c r="AQ8"/>
      <c r="AR8"/>
      <c r="AS8"/>
      <c r="AT8"/>
      <c r="AU8"/>
      <c r="AV8"/>
    </row>
    <row r="9" spans="1:48" ht="14.25" customHeight="1">
      <c r="A9" s="3"/>
      <c r="B9" s="3"/>
      <c r="C9" s="3"/>
      <c r="D9" s="4"/>
      <c r="E9"/>
      <c r="F9" s="3"/>
      <c r="G9" s="3"/>
      <c r="H9" s="3"/>
      <c r="I9" s="3"/>
      <c r="J9" s="3"/>
      <c r="K9" s="3"/>
      <c r="L9" s="3"/>
      <c r="M9" s="3"/>
      <c r="N9" s="3"/>
      <c r="O9" s="3"/>
      <c r="P9" s="3"/>
      <c r="Q9" s="3"/>
      <c r="R9" s="3"/>
      <c r="S9" s="3"/>
      <c r="T9" s="3"/>
      <c r="U9" s="3"/>
      <c r="V9" s="3"/>
      <c r="W9" s="3"/>
      <c r="X9" s="3"/>
      <c r="Y9" s="3"/>
      <c r="Z9" s="3"/>
      <c r="AA9" s="3"/>
      <c r="AB9"/>
      <c r="AC9"/>
      <c r="AD9"/>
      <c r="AE9"/>
      <c r="AF9"/>
      <c r="AG9"/>
      <c r="AH9"/>
      <c r="AI9"/>
      <c r="AJ9"/>
      <c r="AK9"/>
      <c r="AL9"/>
      <c r="AM9"/>
      <c r="AN9"/>
      <c r="AO9"/>
      <c r="AP9"/>
      <c r="AQ9"/>
      <c r="AR9"/>
      <c r="AS9"/>
      <c r="AT9"/>
      <c r="AU9"/>
      <c r="AV9"/>
    </row>
    <row r="10" spans="1:48" ht="14.25" customHeight="1">
      <c r="A10" s="3"/>
      <c r="B10" s="3"/>
      <c r="C10" s="3"/>
      <c r="D10" s="3"/>
      <c r="E10" s="6"/>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8"/>
      <c r="AB10"/>
      <c r="AC10"/>
      <c r="AD10"/>
      <c r="AE10"/>
      <c r="AF10"/>
      <c r="AG10"/>
      <c r="AH10"/>
      <c r="AI10"/>
      <c r="AJ10"/>
      <c r="AK10"/>
      <c r="AL10"/>
      <c r="AM10"/>
      <c r="AN10"/>
      <c r="AO10"/>
      <c r="AP10"/>
      <c r="AQ10"/>
      <c r="AR10"/>
      <c r="AS10"/>
      <c r="AT10"/>
      <c r="AU10"/>
      <c r="AV10"/>
    </row>
    <row r="11" spans="1:48" ht="14.25" customHeight="1">
      <c r="A11" s="3"/>
      <c r="B11" s="3"/>
      <c r="C11" s="4"/>
      <c r="D11" s="4" t="s">
        <v>22</v>
      </c>
      <c r="E11" s="4" t="s">
        <v>23</v>
      </c>
      <c r="F11" s="9" t="s">
        <v>24</v>
      </c>
      <c r="G11" s="10" t="s">
        <v>28</v>
      </c>
      <c r="H11" s="10" t="s">
        <v>25</v>
      </c>
      <c r="I11" s="10" t="s">
        <v>29</v>
      </c>
      <c r="J11" s="11"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2"/>
      <c r="AA11" s="10"/>
      <c r="AB11"/>
      <c r="AC11"/>
      <c r="AD11"/>
      <c r="AE11"/>
      <c r="AF11"/>
      <c r="AG11"/>
      <c r="AH11"/>
      <c r="AI11"/>
      <c r="AJ11"/>
      <c r="AK11"/>
      <c r="AL11"/>
      <c r="AM11"/>
      <c r="AN11"/>
      <c r="AO11"/>
      <c r="AP11"/>
      <c r="AQ11"/>
      <c r="AR11"/>
      <c r="AS11"/>
      <c r="AT11"/>
      <c r="AU11"/>
      <c r="AV11"/>
    </row>
    <row r="12" spans="1:48" ht="14.25" customHeight="1">
      <c r="A12"/>
      <c r="B12"/>
      <c r="C12" s="635" t="s">
        <v>30</v>
      </c>
      <c r="D12" s="13" t="s">
        <v>31</v>
      </c>
      <c r="E12" s="14" t="s">
        <v>32</v>
      </c>
      <c r="F12" s="241"/>
      <c r="G12" s="246"/>
      <c r="H12" s="244"/>
      <c r="I12" s="244"/>
      <c r="J12" s="247">
        <v>41952.5</v>
      </c>
      <c r="K12" s="241"/>
      <c r="L12" s="246"/>
      <c r="M12" s="244"/>
      <c r="N12" s="244"/>
      <c r="O12" s="247">
        <v>58989.25</v>
      </c>
      <c r="P12" s="244"/>
      <c r="Q12" s="246"/>
      <c r="R12" s="244"/>
      <c r="S12" s="244"/>
      <c r="T12" s="247">
        <v>58991</v>
      </c>
      <c r="U12" s="241"/>
      <c r="V12" s="246"/>
      <c r="W12" s="244"/>
      <c r="X12" s="244"/>
      <c r="Y12" s="247">
        <v>59025</v>
      </c>
      <c r="Z12" s="248">
        <f>SUM(J12,O12,T12,Y12)</f>
        <v>218957.75</v>
      </c>
      <c r="AA12" s="3"/>
      <c r="AB12"/>
      <c r="AC12"/>
      <c r="AD12"/>
      <c r="AE12"/>
      <c r="AF12"/>
      <c r="AG12"/>
      <c r="AH12"/>
      <c r="AI12"/>
      <c r="AJ12"/>
      <c r="AK12"/>
      <c r="AL12"/>
      <c r="AM12"/>
      <c r="AN12"/>
      <c r="AO12"/>
      <c r="AP12"/>
      <c r="AQ12"/>
      <c r="AR12"/>
      <c r="AS12"/>
      <c r="AT12"/>
      <c r="AU12"/>
      <c r="AV12"/>
    </row>
    <row r="13" spans="1:48" ht="14.25" customHeight="1">
      <c r="A13"/>
      <c r="B13"/>
      <c r="C13" s="636"/>
      <c r="D13" s="13" t="s">
        <v>33</v>
      </c>
      <c r="E13" s="6" t="s">
        <v>34</v>
      </c>
      <c r="F13" s="241"/>
      <c r="G13" s="246"/>
      <c r="H13" s="244"/>
      <c r="I13" s="244"/>
      <c r="J13" s="247">
        <v>41952.5</v>
      </c>
      <c r="K13" s="241"/>
      <c r="L13" s="246"/>
      <c r="M13" s="244"/>
      <c r="N13" s="244"/>
      <c r="O13" s="247">
        <v>58989.25</v>
      </c>
      <c r="P13" s="244"/>
      <c r="Q13" s="246"/>
      <c r="R13" s="244"/>
      <c r="S13" s="244"/>
      <c r="T13" s="247">
        <v>58991</v>
      </c>
      <c r="U13" s="241"/>
      <c r="V13" s="246"/>
      <c r="W13" s="244"/>
      <c r="X13" s="244"/>
      <c r="Y13" s="247">
        <v>59025</v>
      </c>
      <c r="Z13" s="248">
        <f>SUM(J13,O13,T13,Y13)</f>
        <v>218957.75</v>
      </c>
      <c r="AA13" s="3"/>
      <c r="AB13"/>
      <c r="AC13"/>
      <c r="AD13"/>
      <c r="AE13"/>
      <c r="AF13"/>
      <c r="AG13"/>
      <c r="AH13"/>
      <c r="AI13"/>
      <c r="AJ13"/>
      <c r="AK13"/>
      <c r="AL13"/>
      <c r="AM13"/>
      <c r="AN13"/>
      <c r="AO13"/>
      <c r="AP13"/>
      <c r="AQ13"/>
      <c r="AR13"/>
      <c r="AS13"/>
      <c r="AT13"/>
      <c r="AU13"/>
      <c r="AV13"/>
    </row>
    <row r="14" spans="1:48" ht="14.25" customHeight="1">
      <c r="A14"/>
      <c r="B14"/>
      <c r="C14" s="636"/>
      <c r="D14" s="13" t="s">
        <v>35</v>
      </c>
      <c r="E14" s="6" t="s">
        <v>36</v>
      </c>
      <c r="F14" s="241"/>
      <c r="G14" s="246"/>
      <c r="H14" s="244"/>
      <c r="I14" s="244"/>
      <c r="J14" s="247">
        <v>83905</v>
      </c>
      <c r="K14" s="241"/>
      <c r="L14" s="246"/>
      <c r="M14" s="244"/>
      <c r="N14" s="244"/>
      <c r="O14" s="247">
        <v>117978.5</v>
      </c>
      <c r="P14" s="244"/>
      <c r="Q14" s="246"/>
      <c r="R14" s="244"/>
      <c r="S14" s="244"/>
      <c r="T14" s="247">
        <v>117982</v>
      </c>
      <c r="U14" s="241"/>
      <c r="V14" s="246"/>
      <c r="W14" s="244"/>
      <c r="X14" s="244"/>
      <c r="Y14" s="247">
        <v>118049</v>
      </c>
      <c r="Z14" s="248">
        <f>SUM(J14,O14,T14,Y14)</f>
        <v>437914.5</v>
      </c>
      <c r="AA14" s="3"/>
      <c r="AB14"/>
      <c r="AC14"/>
      <c r="AD14"/>
      <c r="AE14"/>
      <c r="AF14"/>
      <c r="AG14"/>
      <c r="AH14"/>
      <c r="AI14"/>
      <c r="AJ14"/>
      <c r="AK14"/>
      <c r="AL14"/>
      <c r="AM14"/>
      <c r="AN14"/>
      <c r="AO14"/>
      <c r="AP14"/>
      <c r="AQ14"/>
      <c r="AR14"/>
      <c r="AS14"/>
      <c r="AT14"/>
      <c r="AU14"/>
      <c r="AV14"/>
    </row>
    <row r="15" spans="1:48" ht="14.25" customHeight="1" thickBot="1">
      <c r="A15"/>
      <c r="B15"/>
      <c r="C15" s="636"/>
      <c r="D15" s="18" t="s">
        <v>37</v>
      </c>
      <c r="E15" s="19" t="s">
        <v>38</v>
      </c>
      <c r="F15" s="241"/>
      <c r="G15" s="246"/>
      <c r="H15" s="244"/>
      <c r="I15" s="244"/>
      <c r="J15" s="247">
        <v>0</v>
      </c>
      <c r="K15" s="241"/>
      <c r="L15" s="246"/>
      <c r="M15" s="244"/>
      <c r="N15" s="244"/>
      <c r="O15" s="247"/>
      <c r="P15" s="244"/>
      <c r="Q15" s="246"/>
      <c r="R15" s="244"/>
      <c r="S15" s="244"/>
      <c r="T15" s="247">
        <v>0</v>
      </c>
      <c r="U15" s="245"/>
      <c r="V15" s="246"/>
      <c r="W15" s="250"/>
      <c r="X15" s="250"/>
      <c r="Y15" s="247">
        <v>0</v>
      </c>
      <c r="Z15" s="260">
        <f>SUM(J15,O15,T15,Y15)</f>
        <v>0</v>
      </c>
      <c r="AA15" s="3"/>
      <c r="AB15"/>
      <c r="AC15"/>
      <c r="AD15"/>
      <c r="AE15"/>
      <c r="AF15"/>
      <c r="AG15"/>
      <c r="AH15"/>
      <c r="AI15"/>
      <c r="AJ15"/>
      <c r="AK15"/>
      <c r="AL15"/>
      <c r="AM15"/>
      <c r="AN15"/>
      <c r="AO15"/>
      <c r="AP15"/>
      <c r="AQ15"/>
      <c r="AR15"/>
      <c r="AS15"/>
      <c r="AT15"/>
      <c r="AU15"/>
      <c r="AV15"/>
    </row>
    <row r="16" spans="1:48" ht="14.25" customHeight="1" thickTop="1">
      <c r="A16"/>
      <c r="B16"/>
      <c r="C16" s="637"/>
      <c r="D16" s="3"/>
      <c r="E16" s="4" t="s">
        <v>39</v>
      </c>
      <c r="F16" s="242"/>
      <c r="G16" s="253"/>
      <c r="H16" s="253"/>
      <c r="I16" s="253"/>
      <c r="J16" s="254">
        <v>167810</v>
      </c>
      <c r="K16" s="242"/>
      <c r="L16" s="253"/>
      <c r="M16" s="253"/>
      <c r="N16" s="253"/>
      <c r="O16" s="254">
        <v>235957</v>
      </c>
      <c r="P16" s="242"/>
      <c r="Q16" s="253"/>
      <c r="R16" s="253"/>
      <c r="S16" s="253"/>
      <c r="T16" s="254">
        <v>235964</v>
      </c>
      <c r="U16" s="243"/>
      <c r="V16" s="253"/>
      <c r="W16" s="255"/>
      <c r="X16" s="255"/>
      <c r="Y16" s="254">
        <v>236099</v>
      </c>
      <c r="Z16" s="292"/>
      <c r="AA16" s="3"/>
      <c r="AB16"/>
      <c r="AC16"/>
      <c r="AD16"/>
      <c r="AE16"/>
      <c r="AF16"/>
      <c r="AG16"/>
      <c r="AH16"/>
      <c r="AI16"/>
      <c r="AJ16"/>
      <c r="AK16"/>
      <c r="AL16"/>
      <c r="AM16"/>
      <c r="AN16"/>
      <c r="AO16"/>
      <c r="AP16"/>
      <c r="AQ16"/>
      <c r="AR16"/>
      <c r="AS16"/>
      <c r="AT16"/>
      <c r="AU16"/>
      <c r="AV16"/>
    </row>
    <row r="17" spans="1:48" ht="14.25" customHeight="1">
      <c r="A17"/>
      <c r="B17"/>
      <c r="C17" s="3"/>
      <c r="D17" s="3"/>
      <c r="E17" s="4"/>
      <c r="F17" s="243"/>
      <c r="G17" s="255"/>
      <c r="H17" s="255"/>
      <c r="I17" s="255"/>
      <c r="J17" s="256"/>
      <c r="K17" s="243"/>
      <c r="L17" s="255"/>
      <c r="M17" s="255"/>
      <c r="N17" s="255"/>
      <c r="O17" s="256"/>
      <c r="P17" s="243"/>
      <c r="Q17" s="255"/>
      <c r="R17" s="255"/>
      <c r="S17" s="255"/>
      <c r="T17" s="256"/>
      <c r="U17" s="243"/>
      <c r="V17" s="255"/>
      <c r="W17" s="255"/>
      <c r="X17" s="255"/>
      <c r="Y17" s="256"/>
      <c r="Z17" s="265"/>
      <c r="AA17" s="3"/>
      <c r="AB17"/>
      <c r="AC17"/>
      <c r="AD17"/>
      <c r="AE17"/>
      <c r="AF17"/>
      <c r="AG17"/>
      <c r="AH17"/>
      <c r="AI17"/>
      <c r="AJ17"/>
      <c r="AK17"/>
      <c r="AL17"/>
      <c r="AM17"/>
      <c r="AN17"/>
      <c r="AO17"/>
      <c r="AP17"/>
      <c r="AQ17"/>
      <c r="AR17"/>
      <c r="AS17"/>
      <c r="AT17"/>
      <c r="AU17"/>
      <c r="AV17"/>
    </row>
    <row r="18" spans="1:48" ht="14.25" customHeight="1">
      <c r="A18"/>
      <c r="B18"/>
      <c r="C18" s="635" t="s">
        <v>3</v>
      </c>
      <c r="D18" s="13" t="s">
        <v>41</v>
      </c>
      <c r="E18" s="24" t="s">
        <v>42</v>
      </c>
      <c r="F18" s="241"/>
      <c r="G18" s="246"/>
      <c r="H18" s="244"/>
      <c r="I18" s="244"/>
      <c r="J18" s="247">
        <v>75514</v>
      </c>
      <c r="K18" s="244"/>
      <c r="L18" s="246"/>
      <c r="M18" s="244"/>
      <c r="N18" s="244"/>
      <c r="O18" s="247">
        <v>106180.5</v>
      </c>
      <c r="P18" s="244"/>
      <c r="Q18" s="246"/>
      <c r="R18" s="244"/>
      <c r="S18" s="244"/>
      <c r="T18" s="247">
        <v>106185</v>
      </c>
      <c r="U18" s="241"/>
      <c r="V18" s="246"/>
      <c r="W18" s="244"/>
      <c r="X18" s="244"/>
      <c r="Y18" s="247">
        <v>106245</v>
      </c>
      <c r="Z18" s="248">
        <f>SUM(J18,O18,T18,Y18)</f>
        <v>394124.5</v>
      </c>
      <c r="AA18" s="3"/>
      <c r="AB18"/>
      <c r="AC18"/>
      <c r="AD18"/>
      <c r="AE18"/>
      <c r="AF18"/>
      <c r="AG18"/>
      <c r="AH18"/>
      <c r="AI18"/>
      <c r="AJ18"/>
      <c r="AK18"/>
      <c r="AL18"/>
      <c r="AM18"/>
      <c r="AN18"/>
      <c r="AO18"/>
      <c r="AP18"/>
      <c r="AQ18"/>
      <c r="AR18"/>
      <c r="AS18"/>
      <c r="AT18"/>
      <c r="AU18"/>
      <c r="AV18"/>
    </row>
    <row r="19" spans="1:48" ht="14.25" customHeight="1">
      <c r="A19"/>
      <c r="B19"/>
      <c r="C19" s="636"/>
      <c r="D19" s="13" t="s">
        <v>43</v>
      </c>
      <c r="E19" s="6" t="s">
        <v>44</v>
      </c>
      <c r="F19" s="241"/>
      <c r="G19" s="246"/>
      <c r="H19" s="244"/>
      <c r="I19" s="244"/>
      <c r="J19" s="247">
        <v>25171</v>
      </c>
      <c r="K19" s="244"/>
      <c r="L19" s="246"/>
      <c r="M19" s="244"/>
      <c r="N19" s="244"/>
      <c r="O19" s="247">
        <v>35393.5</v>
      </c>
      <c r="P19" s="244"/>
      <c r="Q19" s="246"/>
      <c r="R19" s="244"/>
      <c r="S19" s="244"/>
      <c r="T19" s="247">
        <v>35395</v>
      </c>
      <c r="U19" s="241"/>
      <c r="V19" s="246"/>
      <c r="W19" s="244"/>
      <c r="X19" s="244"/>
      <c r="Y19" s="247">
        <v>35415</v>
      </c>
      <c r="Z19" s="248">
        <f>SUM(J19,O19,T19,Y19)</f>
        <v>131374.5</v>
      </c>
      <c r="AA19" s="3"/>
      <c r="AB19"/>
      <c r="AC19"/>
      <c r="AD19"/>
      <c r="AE19"/>
      <c r="AF19"/>
      <c r="AG19"/>
      <c r="AH19"/>
      <c r="AI19"/>
      <c r="AJ19"/>
      <c r="AK19"/>
      <c r="AL19"/>
      <c r="AM19"/>
      <c r="AN19"/>
      <c r="AO19"/>
      <c r="AP19"/>
      <c r="AQ19"/>
      <c r="AR19"/>
      <c r="AS19"/>
      <c r="AT19"/>
      <c r="AU19"/>
      <c r="AV19"/>
    </row>
    <row r="20" spans="1:48" ht="14.25" customHeight="1" thickBot="1">
      <c r="A20"/>
      <c r="B20"/>
      <c r="C20" s="636"/>
      <c r="D20" s="18" t="s">
        <v>45</v>
      </c>
      <c r="E20" s="19" t="s">
        <v>46</v>
      </c>
      <c r="F20" s="241"/>
      <c r="G20" s="246"/>
      <c r="H20" s="244"/>
      <c r="I20" s="244"/>
      <c r="J20" s="247">
        <v>0</v>
      </c>
      <c r="K20" s="244"/>
      <c r="L20" s="246"/>
      <c r="M20" s="244"/>
      <c r="N20" s="244"/>
      <c r="O20" s="247"/>
      <c r="P20" s="244"/>
      <c r="Q20" s="246"/>
      <c r="R20" s="244"/>
      <c r="S20" s="244"/>
      <c r="T20" s="247">
        <v>0</v>
      </c>
      <c r="U20" s="245"/>
      <c r="V20" s="246"/>
      <c r="W20" s="250"/>
      <c r="X20" s="250"/>
      <c r="Y20" s="247">
        <v>0</v>
      </c>
      <c r="Z20" s="260">
        <f>SUM(J20,O20,T20,Y20)</f>
        <v>0</v>
      </c>
      <c r="AA20" s="3"/>
      <c r="AB20"/>
      <c r="AC20"/>
      <c r="AD20"/>
      <c r="AE20"/>
      <c r="AF20"/>
      <c r="AG20"/>
      <c r="AH20"/>
      <c r="AI20"/>
      <c r="AJ20"/>
      <c r="AK20"/>
      <c r="AL20"/>
      <c r="AM20"/>
      <c r="AN20"/>
      <c r="AO20"/>
      <c r="AP20"/>
      <c r="AQ20"/>
      <c r="AR20"/>
      <c r="AS20"/>
      <c r="AT20"/>
      <c r="AU20"/>
      <c r="AV20"/>
    </row>
    <row r="21" spans="1:48" ht="14.25" customHeight="1" thickTop="1">
      <c r="A21"/>
      <c r="B21"/>
      <c r="C21" s="637"/>
      <c r="D21" s="3"/>
      <c r="E21" s="4" t="s">
        <v>47</v>
      </c>
      <c r="F21" s="242"/>
      <c r="G21" s="253"/>
      <c r="H21" s="253"/>
      <c r="I21" s="253"/>
      <c r="J21" s="254">
        <v>100685</v>
      </c>
      <c r="K21" s="242"/>
      <c r="L21" s="253"/>
      <c r="M21" s="253"/>
      <c r="N21" s="253"/>
      <c r="O21" s="254">
        <v>141574</v>
      </c>
      <c r="P21" s="242"/>
      <c r="Q21" s="253"/>
      <c r="R21" s="253"/>
      <c r="S21" s="253"/>
      <c r="T21" s="254">
        <v>141580</v>
      </c>
      <c r="U21" s="243"/>
      <c r="V21" s="253"/>
      <c r="W21" s="255"/>
      <c r="X21" s="255"/>
      <c r="Y21" s="254">
        <v>141660</v>
      </c>
      <c r="Z21" s="265"/>
      <c r="AA21" s="3"/>
      <c r="AB21"/>
      <c r="AC21"/>
      <c r="AD21"/>
      <c r="AE21"/>
      <c r="AF21"/>
      <c r="AG21"/>
      <c r="AH21"/>
      <c r="AI21"/>
      <c r="AJ21"/>
      <c r="AK21"/>
      <c r="AL21"/>
      <c r="AM21"/>
      <c r="AN21"/>
      <c r="AO21"/>
      <c r="AP21"/>
      <c r="AQ21"/>
      <c r="AR21"/>
      <c r="AS21"/>
      <c r="AT21"/>
      <c r="AU21"/>
      <c r="AV21"/>
    </row>
    <row r="22" spans="1:48" ht="14.25" customHeight="1">
      <c r="A22"/>
      <c r="B22"/>
      <c r="C22" s="3"/>
      <c r="D22" s="3"/>
      <c r="E22" s="3"/>
      <c r="F22" s="243"/>
      <c r="G22" s="255"/>
      <c r="H22" s="255"/>
      <c r="I22" s="255"/>
      <c r="J22" s="256"/>
      <c r="K22" s="243"/>
      <c r="L22" s="255"/>
      <c r="M22" s="255"/>
      <c r="N22" s="255"/>
      <c r="O22" s="256"/>
      <c r="P22" s="243"/>
      <c r="Q22" s="255"/>
      <c r="R22" s="255"/>
      <c r="S22" s="255"/>
      <c r="T22" s="256"/>
      <c r="U22" s="243"/>
      <c r="V22" s="255"/>
      <c r="W22" s="255"/>
      <c r="X22" s="255"/>
      <c r="Y22" s="256"/>
      <c r="Z22" s="265"/>
      <c r="AA22" s="3"/>
      <c r="AB22"/>
      <c r="AC22"/>
      <c r="AD22"/>
      <c r="AE22"/>
      <c r="AF22"/>
      <c r="AG22"/>
      <c r="AH22"/>
      <c r="AI22"/>
      <c r="AJ22"/>
      <c r="AK22"/>
      <c r="AL22"/>
      <c r="AM22"/>
      <c r="AN22"/>
      <c r="AO22"/>
      <c r="AP22"/>
      <c r="AQ22"/>
      <c r="AR22"/>
      <c r="AS22"/>
      <c r="AT22"/>
      <c r="AU22"/>
      <c r="AV22"/>
    </row>
    <row r="23" spans="1:48" ht="28.5" customHeight="1">
      <c r="A23"/>
      <c r="B23"/>
      <c r="C23" s="638" t="s">
        <v>48</v>
      </c>
      <c r="D23" s="13" t="s">
        <v>49</v>
      </c>
      <c r="E23" s="107" t="s">
        <v>101</v>
      </c>
      <c r="F23" s="241"/>
      <c r="G23" s="246"/>
      <c r="H23" s="244"/>
      <c r="I23" s="244"/>
      <c r="J23" s="247">
        <v>242919.8</v>
      </c>
      <c r="K23" s="241"/>
      <c r="L23" s="246"/>
      <c r="M23" s="244"/>
      <c r="N23" s="244"/>
      <c r="O23" s="247">
        <v>217440</v>
      </c>
      <c r="P23" s="241"/>
      <c r="Q23" s="246"/>
      <c r="R23" s="244"/>
      <c r="S23" s="244"/>
      <c r="T23" s="247">
        <v>208505</v>
      </c>
      <c r="U23" s="241"/>
      <c r="V23" s="246"/>
      <c r="W23" s="244"/>
      <c r="X23" s="244"/>
      <c r="Y23" s="247">
        <v>199335</v>
      </c>
      <c r="Z23" s="248">
        <f t="shared" ref="Z23:Z32" si="0">SUM(J23,O23,T23,Y23)</f>
        <v>868199.8</v>
      </c>
      <c r="AA23" s="3"/>
      <c r="AB23"/>
      <c r="AC23"/>
      <c r="AD23"/>
      <c r="AE23"/>
      <c r="AF23"/>
      <c r="AG23"/>
      <c r="AH23"/>
      <c r="AI23"/>
      <c r="AJ23"/>
      <c r="AK23"/>
      <c r="AL23"/>
      <c r="AM23"/>
      <c r="AN23"/>
      <c r="AO23"/>
      <c r="AP23"/>
      <c r="AQ23"/>
      <c r="AR23"/>
      <c r="AS23"/>
      <c r="AT23"/>
      <c r="AU23"/>
      <c r="AV23"/>
    </row>
    <row r="24" spans="1:48" ht="14.25" customHeight="1">
      <c r="A24"/>
      <c r="B24"/>
      <c r="C24" s="636"/>
      <c r="D24" s="13" t="s">
        <v>51</v>
      </c>
      <c r="E24" s="27" t="s">
        <v>52</v>
      </c>
      <c r="F24" s="241"/>
      <c r="G24" s="246"/>
      <c r="H24" s="244"/>
      <c r="I24" s="244"/>
      <c r="J24" s="247">
        <v>0</v>
      </c>
      <c r="K24" s="241"/>
      <c r="L24" s="246"/>
      <c r="M24" s="244"/>
      <c r="N24" s="244"/>
      <c r="O24" s="247">
        <v>0</v>
      </c>
      <c r="P24" s="241"/>
      <c r="Q24" s="246"/>
      <c r="R24" s="244"/>
      <c r="S24" s="244"/>
      <c r="T24" s="247">
        <v>0</v>
      </c>
      <c r="U24" s="241"/>
      <c r="V24" s="246"/>
      <c r="W24" s="244"/>
      <c r="X24" s="244"/>
      <c r="Y24" s="247">
        <v>0</v>
      </c>
      <c r="Z24" s="248">
        <f t="shared" si="0"/>
        <v>0</v>
      </c>
      <c r="AA24" s="3"/>
      <c r="AB24"/>
      <c r="AC24"/>
      <c r="AD24"/>
      <c r="AE24"/>
      <c r="AF24"/>
      <c r="AG24"/>
      <c r="AH24"/>
      <c r="AI24"/>
      <c r="AJ24"/>
      <c r="AK24"/>
      <c r="AL24"/>
      <c r="AM24"/>
      <c r="AN24"/>
      <c r="AO24"/>
      <c r="AP24"/>
      <c r="AQ24"/>
      <c r="AR24"/>
      <c r="AS24"/>
      <c r="AT24"/>
      <c r="AU24"/>
      <c r="AV24"/>
    </row>
    <row r="25" spans="1:48" ht="14.25" customHeight="1">
      <c r="A25"/>
      <c r="B25"/>
      <c r="C25" s="636"/>
      <c r="D25" s="13" t="s">
        <v>53</v>
      </c>
      <c r="E25" s="14" t="s">
        <v>54</v>
      </c>
      <c r="F25" s="241"/>
      <c r="G25" s="246"/>
      <c r="H25" s="244"/>
      <c r="I25" s="244"/>
      <c r="J25" s="247">
        <v>0</v>
      </c>
      <c r="K25" s="241"/>
      <c r="L25" s="246"/>
      <c r="M25" s="244"/>
      <c r="N25" s="244"/>
      <c r="O25" s="247">
        <v>0</v>
      </c>
      <c r="P25" s="241"/>
      <c r="Q25" s="246"/>
      <c r="R25" s="244"/>
      <c r="S25" s="244"/>
      <c r="T25" s="247">
        <v>0</v>
      </c>
      <c r="U25" s="241"/>
      <c r="V25" s="246"/>
      <c r="W25" s="244"/>
      <c r="X25" s="244"/>
      <c r="Y25" s="247">
        <v>0</v>
      </c>
      <c r="Z25" s="248">
        <f t="shared" si="0"/>
        <v>0</v>
      </c>
      <c r="AA25" s="3"/>
      <c r="AB25"/>
      <c r="AC25"/>
      <c r="AD25"/>
      <c r="AE25"/>
      <c r="AF25"/>
      <c r="AG25"/>
      <c r="AH25"/>
      <c r="AI25"/>
      <c r="AJ25"/>
      <c r="AK25"/>
      <c r="AL25"/>
      <c r="AM25"/>
      <c r="AN25"/>
      <c r="AO25"/>
      <c r="AP25"/>
      <c r="AQ25"/>
      <c r="AR25"/>
      <c r="AS25"/>
      <c r="AT25"/>
      <c r="AU25"/>
      <c r="AV25"/>
    </row>
    <row r="26" spans="1:48" ht="14.25" customHeight="1">
      <c r="A26"/>
      <c r="B26"/>
      <c r="C26" s="636"/>
      <c r="D26" s="13" t="s">
        <v>55</v>
      </c>
      <c r="E26" s="6" t="s">
        <v>56</v>
      </c>
      <c r="F26" s="241"/>
      <c r="G26" s="246"/>
      <c r="H26" s="244"/>
      <c r="I26" s="244"/>
      <c r="J26" s="247">
        <v>0</v>
      </c>
      <c r="K26" s="241"/>
      <c r="L26" s="246"/>
      <c r="M26" s="244"/>
      <c r="N26" s="244"/>
      <c r="O26" s="247">
        <v>0</v>
      </c>
      <c r="P26" s="241"/>
      <c r="Q26" s="246"/>
      <c r="R26" s="244"/>
      <c r="S26" s="244"/>
      <c r="T26" s="247">
        <v>0</v>
      </c>
      <c r="U26" s="241"/>
      <c r="V26" s="246"/>
      <c r="W26" s="244"/>
      <c r="X26" s="244"/>
      <c r="Y26" s="247">
        <v>0</v>
      </c>
      <c r="Z26" s="248">
        <f t="shared" si="0"/>
        <v>0</v>
      </c>
      <c r="AA26" s="3"/>
      <c r="AB26"/>
      <c r="AC26"/>
      <c r="AD26"/>
      <c r="AE26"/>
      <c r="AF26"/>
      <c r="AG26"/>
      <c r="AH26"/>
      <c r="AI26"/>
      <c r="AJ26"/>
      <c r="AK26"/>
      <c r="AL26"/>
      <c r="AM26"/>
      <c r="AN26"/>
      <c r="AO26"/>
      <c r="AP26"/>
      <c r="AQ26"/>
      <c r="AR26"/>
      <c r="AS26"/>
      <c r="AT26"/>
      <c r="AU26"/>
      <c r="AV26"/>
    </row>
    <row r="27" spans="1:48" ht="14.25" customHeight="1">
      <c r="A27"/>
      <c r="B27"/>
      <c r="C27" s="636"/>
      <c r="D27" s="13" t="s">
        <v>57</v>
      </c>
      <c r="E27" s="6" t="s">
        <v>58</v>
      </c>
      <c r="F27" s="241"/>
      <c r="G27" s="246"/>
      <c r="H27" s="244"/>
      <c r="I27" s="244"/>
      <c r="J27" s="247">
        <v>0</v>
      </c>
      <c r="K27" s="241"/>
      <c r="L27" s="246"/>
      <c r="M27" s="244"/>
      <c r="N27" s="244"/>
      <c r="O27" s="247">
        <v>0</v>
      </c>
      <c r="P27" s="241"/>
      <c r="Q27" s="246"/>
      <c r="R27" s="244"/>
      <c r="S27" s="244"/>
      <c r="T27" s="247">
        <v>0</v>
      </c>
      <c r="U27" s="241"/>
      <c r="V27" s="246"/>
      <c r="W27" s="244"/>
      <c r="X27" s="244"/>
      <c r="Y27" s="247">
        <v>0</v>
      </c>
      <c r="Z27" s="248">
        <f t="shared" si="0"/>
        <v>0</v>
      </c>
      <c r="AA27" s="3"/>
      <c r="AB27"/>
      <c r="AC27"/>
      <c r="AD27"/>
      <c r="AE27"/>
      <c r="AF27"/>
      <c r="AG27"/>
      <c r="AH27"/>
      <c r="AI27"/>
      <c r="AJ27"/>
      <c r="AK27"/>
      <c r="AL27"/>
      <c r="AM27"/>
      <c r="AN27"/>
      <c r="AO27"/>
      <c r="AP27"/>
      <c r="AQ27"/>
      <c r="AR27"/>
      <c r="AS27"/>
      <c r="AT27"/>
      <c r="AU27"/>
      <c r="AV27"/>
    </row>
    <row r="28" spans="1:48" ht="14.25" customHeight="1">
      <c r="A28"/>
      <c r="B28"/>
      <c r="C28" s="636"/>
      <c r="D28" s="13" t="s">
        <v>59</v>
      </c>
      <c r="E28" s="14" t="s">
        <v>60</v>
      </c>
      <c r="F28" s="241"/>
      <c r="G28" s="246"/>
      <c r="H28" s="244"/>
      <c r="I28" s="244"/>
      <c r="J28" s="247">
        <v>0</v>
      </c>
      <c r="K28" s="241"/>
      <c r="L28" s="246"/>
      <c r="M28" s="244"/>
      <c r="N28" s="244"/>
      <c r="O28" s="247">
        <v>0</v>
      </c>
      <c r="P28" s="241"/>
      <c r="Q28" s="246"/>
      <c r="R28" s="244"/>
      <c r="S28" s="244"/>
      <c r="T28" s="247">
        <v>0</v>
      </c>
      <c r="U28" s="241"/>
      <c r="V28" s="246"/>
      <c r="W28" s="244"/>
      <c r="X28" s="244"/>
      <c r="Y28" s="247">
        <v>0</v>
      </c>
      <c r="Z28" s="248">
        <f t="shared" si="0"/>
        <v>0</v>
      </c>
      <c r="AA28" s="3"/>
      <c r="AB28"/>
      <c r="AC28"/>
      <c r="AD28"/>
      <c r="AE28"/>
      <c r="AF28"/>
      <c r="AG28"/>
      <c r="AH28"/>
      <c r="AI28"/>
      <c r="AJ28"/>
      <c r="AK28"/>
      <c r="AL28"/>
      <c r="AM28"/>
      <c r="AN28"/>
      <c r="AO28"/>
      <c r="AP28"/>
      <c r="AQ28"/>
      <c r="AR28"/>
      <c r="AS28"/>
      <c r="AT28"/>
      <c r="AU28"/>
      <c r="AV28"/>
    </row>
    <row r="29" spans="1:48" ht="14.25" customHeight="1">
      <c r="A29"/>
      <c r="B29"/>
      <c r="C29" s="636"/>
      <c r="D29" s="13" t="s">
        <v>61</v>
      </c>
      <c r="E29" s="14" t="s">
        <v>62</v>
      </c>
      <c r="F29" s="241"/>
      <c r="G29" s="246"/>
      <c r="H29" s="244"/>
      <c r="I29" s="244"/>
      <c r="J29" s="247">
        <v>0</v>
      </c>
      <c r="K29" s="241"/>
      <c r="L29" s="246"/>
      <c r="M29" s="244"/>
      <c r="N29" s="244"/>
      <c r="O29" s="247">
        <v>0</v>
      </c>
      <c r="P29" s="241"/>
      <c r="Q29" s="246"/>
      <c r="R29" s="244"/>
      <c r="S29" s="244"/>
      <c r="T29" s="247">
        <v>0</v>
      </c>
      <c r="U29" s="241"/>
      <c r="V29" s="246"/>
      <c r="W29" s="244"/>
      <c r="X29" s="244"/>
      <c r="Y29" s="247">
        <v>0</v>
      </c>
      <c r="Z29" s="248">
        <f t="shared" si="0"/>
        <v>0</v>
      </c>
      <c r="AA29" s="3"/>
      <c r="AB29"/>
      <c r="AC29"/>
      <c r="AD29"/>
      <c r="AE29"/>
      <c r="AF29"/>
      <c r="AG29"/>
      <c r="AH29"/>
      <c r="AI29"/>
      <c r="AJ29"/>
      <c r="AK29"/>
      <c r="AL29"/>
      <c r="AM29"/>
      <c r="AN29"/>
      <c r="AO29"/>
      <c r="AP29"/>
      <c r="AQ29"/>
      <c r="AR29"/>
      <c r="AS29"/>
      <c r="AT29"/>
      <c r="AU29"/>
      <c r="AV29"/>
    </row>
    <row r="30" spans="1:48" ht="14.25" customHeight="1">
      <c r="A30"/>
      <c r="B30"/>
      <c r="C30" s="636"/>
      <c r="D30" s="13" t="s">
        <v>63</v>
      </c>
      <c r="E30" s="6" t="s">
        <v>64</v>
      </c>
      <c r="F30" s="241"/>
      <c r="G30" s="246"/>
      <c r="H30" s="244"/>
      <c r="I30" s="244"/>
      <c r="J30" s="247">
        <v>0</v>
      </c>
      <c r="K30" s="241"/>
      <c r="L30" s="246"/>
      <c r="M30" s="244"/>
      <c r="N30" s="244"/>
      <c r="O30" s="247">
        <v>0</v>
      </c>
      <c r="P30" s="241"/>
      <c r="Q30" s="246"/>
      <c r="R30" s="244"/>
      <c r="S30" s="244"/>
      <c r="T30" s="247">
        <v>0</v>
      </c>
      <c r="U30" s="241"/>
      <c r="V30" s="246"/>
      <c r="W30" s="244"/>
      <c r="X30" s="244"/>
      <c r="Y30" s="247">
        <v>0</v>
      </c>
      <c r="Z30" s="248">
        <f t="shared" si="0"/>
        <v>0</v>
      </c>
      <c r="AA30" s="3"/>
      <c r="AB30"/>
      <c r="AC30"/>
      <c r="AD30"/>
      <c r="AE30"/>
      <c r="AF30"/>
      <c r="AG30"/>
      <c r="AH30"/>
      <c r="AI30"/>
      <c r="AJ30"/>
      <c r="AK30"/>
      <c r="AL30"/>
      <c r="AM30"/>
      <c r="AN30"/>
      <c r="AO30"/>
      <c r="AP30"/>
      <c r="AQ30"/>
      <c r="AR30"/>
      <c r="AS30"/>
      <c r="AT30"/>
      <c r="AU30"/>
      <c r="AV30"/>
    </row>
    <row r="31" spans="1:48" ht="14.25" customHeight="1">
      <c r="A31"/>
      <c r="B31"/>
      <c r="C31" s="636"/>
      <c r="D31" s="13" t="s">
        <v>65</v>
      </c>
      <c r="E31" s="6" t="s">
        <v>66</v>
      </c>
      <c r="F31" s="241"/>
      <c r="G31" s="246"/>
      <c r="H31" s="244"/>
      <c r="I31" s="244"/>
      <c r="J31" s="247">
        <v>0</v>
      </c>
      <c r="K31" s="241"/>
      <c r="L31" s="246"/>
      <c r="M31" s="244"/>
      <c r="N31" s="244"/>
      <c r="O31" s="247">
        <v>0</v>
      </c>
      <c r="P31" s="241"/>
      <c r="Q31" s="246"/>
      <c r="R31" s="244"/>
      <c r="S31" s="244"/>
      <c r="T31" s="247">
        <v>0</v>
      </c>
      <c r="U31" s="241"/>
      <c r="V31" s="246"/>
      <c r="W31" s="244"/>
      <c r="X31" s="244"/>
      <c r="Y31" s="247">
        <v>0</v>
      </c>
      <c r="Z31" s="248">
        <f t="shared" si="0"/>
        <v>0</v>
      </c>
      <c r="AA31" s="3"/>
      <c r="AB31"/>
      <c r="AC31"/>
      <c r="AD31"/>
      <c r="AE31"/>
      <c r="AF31"/>
      <c r="AG31"/>
      <c r="AH31"/>
      <c r="AI31"/>
      <c r="AJ31"/>
      <c r="AK31"/>
      <c r="AL31"/>
      <c r="AM31"/>
      <c r="AN31"/>
      <c r="AO31"/>
      <c r="AP31"/>
      <c r="AQ31"/>
      <c r="AR31"/>
      <c r="AS31"/>
      <c r="AT31"/>
      <c r="AU31"/>
      <c r="AV31"/>
    </row>
    <row r="32" spans="1:48" ht="14.25" customHeight="1" thickBot="1">
      <c r="A32"/>
      <c r="B32"/>
      <c r="C32" s="636"/>
      <c r="D32" s="18" t="s">
        <v>67</v>
      </c>
      <c r="E32" s="108" t="s">
        <v>102</v>
      </c>
      <c r="F32" s="241"/>
      <c r="G32" s="246"/>
      <c r="H32" s="244"/>
      <c r="I32" s="244"/>
      <c r="J32" s="247">
        <v>971679.2</v>
      </c>
      <c r="K32" s="241"/>
      <c r="L32" s="246"/>
      <c r="M32" s="244"/>
      <c r="N32" s="244"/>
      <c r="O32" s="247">
        <v>869759</v>
      </c>
      <c r="P32" s="241"/>
      <c r="Q32" s="246"/>
      <c r="R32" s="244"/>
      <c r="S32" s="244"/>
      <c r="T32" s="247">
        <v>834020</v>
      </c>
      <c r="U32" s="245"/>
      <c r="V32" s="293"/>
      <c r="W32" s="250"/>
      <c r="X32" s="250"/>
      <c r="Y32" s="247">
        <v>797340</v>
      </c>
      <c r="Z32" s="260">
        <f t="shared" si="0"/>
        <v>3472798.2</v>
      </c>
      <c r="AA32" s="3"/>
      <c r="AB32"/>
      <c r="AC32"/>
      <c r="AD32"/>
      <c r="AE32"/>
      <c r="AF32"/>
      <c r="AG32"/>
      <c r="AH32"/>
      <c r="AI32"/>
      <c r="AJ32"/>
      <c r="AK32"/>
      <c r="AL32"/>
      <c r="AM32"/>
      <c r="AN32"/>
      <c r="AO32"/>
      <c r="AP32"/>
      <c r="AQ32"/>
      <c r="AR32"/>
      <c r="AS32"/>
      <c r="AT32"/>
      <c r="AU32"/>
      <c r="AV32"/>
    </row>
    <row r="33" spans="1:48" ht="14.25" customHeight="1" thickTop="1">
      <c r="A33"/>
      <c r="B33"/>
      <c r="C33" s="637"/>
      <c r="D33" s="3"/>
      <c r="E33" s="4" t="s">
        <v>68</v>
      </c>
      <c r="F33" s="242"/>
      <c r="G33" s="253"/>
      <c r="H33" s="253"/>
      <c r="I33" s="253"/>
      <c r="J33" s="254">
        <v>1214599</v>
      </c>
      <c r="K33" s="242"/>
      <c r="L33" s="253"/>
      <c r="M33" s="253"/>
      <c r="N33" s="253"/>
      <c r="O33" s="254">
        <v>1087199</v>
      </c>
      <c r="P33" s="242"/>
      <c r="Q33" s="253"/>
      <c r="R33" s="253"/>
      <c r="S33" s="253"/>
      <c r="T33" s="254">
        <v>1042525</v>
      </c>
      <c r="U33" s="243"/>
      <c r="V33" s="255"/>
      <c r="W33" s="255"/>
      <c r="X33" s="255"/>
      <c r="Y33" s="254">
        <v>996675</v>
      </c>
      <c r="Z33" s="265"/>
      <c r="AA33" s="3"/>
      <c r="AB33"/>
      <c r="AC33"/>
      <c r="AD33"/>
      <c r="AE33"/>
      <c r="AF33"/>
      <c r="AG33"/>
      <c r="AH33"/>
      <c r="AI33"/>
      <c r="AJ33"/>
      <c r="AK33"/>
      <c r="AL33"/>
      <c r="AM33"/>
      <c r="AN33"/>
      <c r="AO33"/>
      <c r="AP33"/>
      <c r="AQ33"/>
      <c r="AR33"/>
      <c r="AS33"/>
      <c r="AT33"/>
      <c r="AU33"/>
      <c r="AV33"/>
    </row>
    <row r="34" spans="1:48" ht="14.25" customHeight="1">
      <c r="A34"/>
      <c r="B34"/>
      <c r="C34" s="3"/>
      <c r="D34" s="3"/>
      <c r="E34" s="3"/>
      <c r="F34" s="243"/>
      <c r="G34" s="255"/>
      <c r="H34" s="255"/>
      <c r="I34" s="255"/>
      <c r="J34" s="256"/>
      <c r="K34" s="243"/>
      <c r="L34" s="255"/>
      <c r="M34" s="255"/>
      <c r="N34" s="255"/>
      <c r="O34" s="256"/>
      <c r="P34" s="243"/>
      <c r="Q34" s="255"/>
      <c r="R34" s="255"/>
      <c r="S34" s="255"/>
      <c r="T34" s="256"/>
      <c r="U34" s="243"/>
      <c r="V34" s="255"/>
      <c r="W34" s="255"/>
      <c r="X34" s="255"/>
      <c r="Y34" s="256"/>
      <c r="Z34" s="265"/>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330"/>
      <c r="J35" s="247">
        <v>195000</v>
      </c>
      <c r="K35" s="716" t="s">
        <v>40</v>
      </c>
      <c r="L35" s="640"/>
      <c r="M35" s="641"/>
      <c r="N35" s="360"/>
      <c r="O35" s="247">
        <v>894835</v>
      </c>
      <c r="P35" s="716" t="s">
        <v>40</v>
      </c>
      <c r="Q35" s="640"/>
      <c r="R35" s="641"/>
      <c r="S35" s="244"/>
      <c r="T35" s="247">
        <v>939577</v>
      </c>
      <c r="U35" s="639" t="s">
        <v>40</v>
      </c>
      <c r="V35" s="640"/>
      <c r="W35" s="641"/>
      <c r="X35" s="360"/>
      <c r="Y35" s="247">
        <v>986556</v>
      </c>
      <c r="Z35" s="248">
        <f>SUM(J35,O35,T35,Y35)</f>
        <v>3015968</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247">
        <v>0</v>
      </c>
      <c r="K36" s="717"/>
      <c r="L36" s="643"/>
      <c r="M36" s="644"/>
      <c r="N36" s="244"/>
      <c r="O36" s="247">
        <v>0</v>
      </c>
      <c r="P36" s="717"/>
      <c r="Q36" s="643"/>
      <c r="R36" s="644"/>
      <c r="S36" s="244"/>
      <c r="T36" s="247">
        <v>0</v>
      </c>
      <c r="U36" s="642"/>
      <c r="V36" s="643"/>
      <c r="W36" s="644"/>
      <c r="X36" s="244"/>
      <c r="Y36" s="247">
        <v>0</v>
      </c>
      <c r="Z36" s="248">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259">
        <v>0</v>
      </c>
      <c r="K37" s="718"/>
      <c r="L37" s="646"/>
      <c r="M37" s="647"/>
      <c r="N37" s="250"/>
      <c r="O37" s="259">
        <v>0</v>
      </c>
      <c r="P37" s="718"/>
      <c r="Q37" s="646"/>
      <c r="R37" s="647"/>
      <c r="S37" s="250"/>
      <c r="T37" s="259">
        <v>0</v>
      </c>
      <c r="U37" s="645"/>
      <c r="V37" s="646"/>
      <c r="W37" s="647"/>
      <c r="X37" s="250"/>
      <c r="Y37" s="259">
        <v>0</v>
      </c>
      <c r="Z37" s="260">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65"/>
      <c r="J38" s="256">
        <v>195000</v>
      </c>
      <c r="K38" s="243"/>
      <c r="L38" s="255"/>
      <c r="M38" s="255"/>
      <c r="N38" s="361"/>
      <c r="O38" s="256">
        <v>894835</v>
      </c>
      <c r="P38" s="243"/>
      <c r="Q38" s="255"/>
      <c r="R38" s="255"/>
      <c r="S38" s="255"/>
      <c r="T38" s="256">
        <v>939577</v>
      </c>
      <c r="U38" s="243"/>
      <c r="V38" s="255"/>
      <c r="W38" s="255"/>
      <c r="X38" s="361"/>
      <c r="Y38" s="256">
        <v>986556</v>
      </c>
      <c r="Z38" s="265"/>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3"/>
      <c r="G39" s="3"/>
      <c r="H39" s="3"/>
      <c r="I39" s="3"/>
      <c r="J39" s="3"/>
      <c r="K39" s="3"/>
      <c r="L39" s="3"/>
      <c r="M39" s="3"/>
      <c r="N39" s="3"/>
      <c r="O39" s="3"/>
      <c r="P39" s="3"/>
      <c r="Q39" s="3"/>
      <c r="R39" s="3"/>
      <c r="S39" s="3"/>
      <c r="T39" s="3"/>
      <c r="U39" s="3"/>
      <c r="V39" s="3"/>
      <c r="W39" s="3"/>
      <c r="X39" s="3"/>
      <c r="Y39" s="3"/>
      <c r="Z39" s="3"/>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row>
    <row r="41" spans="1:48" ht="14.25" customHeight="1">
      <c r="A41" s="3"/>
      <c r="B41" s="3"/>
      <c r="C41" s="3"/>
      <c r="D41" s="3"/>
      <c r="E41" s="4"/>
      <c r="F41" s="3"/>
      <c r="G41" s="3"/>
      <c r="H41" s="3"/>
      <c r="I41" s="3"/>
      <c r="J41" s="3"/>
      <c r="K41" s="3"/>
      <c r="L41" s="3"/>
      <c r="M41" s="3"/>
      <c r="N41"/>
      <c r="O41"/>
      <c r="P41"/>
      <c r="Q41"/>
      <c r="R41"/>
      <c r="S41"/>
      <c r="T41"/>
      <c r="U41"/>
      <c r="V41"/>
      <c r="W41"/>
      <c r="X41"/>
      <c r="Y41"/>
      <c r="Z41" s="3"/>
      <c r="AA41" s="3"/>
      <c r="AB41" s="3"/>
      <c r="AC41" s="3"/>
      <c r="AD41" s="3"/>
      <c r="AE41" s="3"/>
      <c r="AF41" s="3"/>
      <c r="AG41" s="3"/>
      <c r="AH41" s="3"/>
      <c r="AI41" s="3"/>
      <c r="AJ41" s="3"/>
      <c r="AK41" s="3"/>
      <c r="AL41" s="3"/>
      <c r="AM41" s="3"/>
      <c r="AN41" s="3"/>
      <c r="AO41" s="3"/>
      <c r="AP41" s="3"/>
      <c r="AQ41" s="3"/>
      <c r="AR41" s="3"/>
      <c r="AS41" s="3"/>
      <c r="AT41" s="3"/>
      <c r="AU41" s="3"/>
      <c r="AV41" s="3"/>
    </row>
    <row r="42" spans="1:48" ht="14.25" customHeight="1">
      <c r="A42" s="3"/>
      <c r="B42" s="3"/>
      <c r="C42" s="3"/>
      <c r="D42" s="3"/>
      <c r="E42" s="3"/>
      <c r="F42" s="633" t="s">
        <v>0</v>
      </c>
      <c r="G42" s="634"/>
      <c r="H42"/>
      <c r="I42"/>
      <c r="J42"/>
      <c r="K42"/>
      <c r="L42" s="3"/>
      <c r="M42" s="3"/>
      <c r="N42"/>
      <c r="O42"/>
      <c r="P42"/>
      <c r="Q42"/>
      <c r="R42"/>
      <c r="S42"/>
      <c r="T42"/>
      <c r="U42"/>
      <c r="V42"/>
      <c r="W42"/>
      <c r="X42"/>
      <c r="Y42"/>
      <c r="Z42" s="3"/>
      <c r="AA42" s="3"/>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31" t="s">
        <v>77</v>
      </c>
      <c r="F43" s="31" t="s">
        <v>78</v>
      </c>
      <c r="G43" s="32" t="s">
        <v>79</v>
      </c>
      <c r="H43"/>
      <c r="I43"/>
      <c r="J43"/>
      <c r="K43"/>
      <c r="L43" s="3"/>
      <c r="M43" s="3"/>
      <c r="N43"/>
      <c r="O43"/>
      <c r="P43"/>
      <c r="Q43"/>
      <c r="R43"/>
      <c r="S43"/>
      <c r="T43"/>
      <c r="U43"/>
      <c r="V43"/>
      <c r="W43"/>
      <c r="X43"/>
      <c r="Y43"/>
      <c r="Z43" s="3"/>
      <c r="AA43" s="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875830</v>
      </c>
      <c r="G44" s="35">
        <v>0.1</v>
      </c>
      <c r="H44"/>
      <c r="I44"/>
      <c r="J44"/>
      <c r="K44"/>
      <c r="L44" s="3"/>
      <c r="M44" s="3"/>
      <c r="N44"/>
      <c r="O44"/>
      <c r="P44"/>
      <c r="Q44"/>
      <c r="R44"/>
      <c r="S44"/>
      <c r="T44"/>
      <c r="U44"/>
      <c r="V44"/>
      <c r="W44"/>
      <c r="X44"/>
      <c r="Y44"/>
      <c r="Z44" s="3"/>
      <c r="AA44" s="3"/>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525499</v>
      </c>
      <c r="G45" s="35">
        <v>0.06</v>
      </c>
      <c r="H45"/>
      <c r="I45"/>
      <c r="J45"/>
      <c r="K45"/>
      <c r="L45" s="3"/>
      <c r="M45" s="3"/>
      <c r="N45"/>
      <c r="O45"/>
      <c r="P45"/>
      <c r="Q45"/>
      <c r="R45"/>
      <c r="S45"/>
      <c r="T45"/>
      <c r="U45"/>
      <c r="V45"/>
      <c r="W45"/>
      <c r="X45"/>
      <c r="Y45"/>
      <c r="Z45" s="3"/>
      <c r="AA45" s="3"/>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4340998</v>
      </c>
      <c r="G46" s="35">
        <v>0.45</v>
      </c>
      <c r="H46"/>
      <c r="I46"/>
      <c r="J46"/>
      <c r="K46"/>
      <c r="L46" s="3"/>
      <c r="M46" s="3"/>
      <c r="N46"/>
      <c r="O46"/>
      <c r="P46"/>
      <c r="Q46"/>
      <c r="R46"/>
      <c r="S46"/>
      <c r="T46"/>
      <c r="U46"/>
      <c r="V46"/>
      <c r="W46"/>
      <c r="X46"/>
      <c r="Y46"/>
      <c r="Z46" s="3"/>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33">
        <f>J38+O38+T38+Y38</f>
        <v>3015968</v>
      </c>
      <c r="G47" s="35">
        <v>0.39</v>
      </c>
      <c r="H47"/>
      <c r="I47"/>
      <c r="J47"/>
      <c r="K47"/>
      <c r="L47" s="3"/>
      <c r="M47" s="3"/>
      <c r="N47"/>
      <c r="O47"/>
      <c r="P47"/>
      <c r="Q47"/>
      <c r="R47"/>
      <c r="S47"/>
      <c r="T47"/>
      <c r="U47"/>
      <c r="V47"/>
      <c r="W47"/>
      <c r="X47"/>
      <c r="Y47"/>
      <c r="Z47" s="3"/>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8758295</v>
      </c>
      <c r="G48" s="35">
        <v>1</v>
      </c>
      <c r="H48"/>
      <c r="I48"/>
      <c r="J48"/>
      <c r="K48"/>
      <c r="L48" s="3"/>
      <c r="M48" s="3"/>
      <c r="N48"/>
      <c r="O48"/>
      <c r="P48"/>
      <c r="Q48"/>
      <c r="R48"/>
      <c r="S48"/>
      <c r="T48"/>
      <c r="U48"/>
      <c r="V48"/>
      <c r="W48"/>
      <c r="X48"/>
      <c r="Y48"/>
      <c r="Z48" s="3"/>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s="3"/>
      <c r="I49" s="3"/>
      <c r="J49" s="3"/>
      <c r="K49" s="3"/>
      <c r="L49" s="3"/>
      <c r="M49" s="3"/>
      <c r="N49"/>
      <c r="O49"/>
      <c r="P49"/>
      <c r="Q49"/>
      <c r="R49"/>
      <c r="S49"/>
      <c r="T49"/>
      <c r="U49"/>
      <c r="V49"/>
      <c r="W49"/>
      <c r="X49"/>
      <c r="Y49"/>
      <c r="Z49" s="3"/>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s="3"/>
      <c r="I50" s="3"/>
      <c r="J50" s="3"/>
      <c r="K50" s="3"/>
      <c r="L50" s="3"/>
      <c r="M50" s="3"/>
      <c r="N50"/>
      <c r="O50"/>
      <c r="P50"/>
      <c r="Q50"/>
      <c r="R50"/>
      <c r="S50"/>
      <c r="T50"/>
      <c r="U50"/>
      <c r="V50"/>
      <c r="W50"/>
      <c r="X50"/>
      <c r="Y50"/>
      <c r="Z50" s="3"/>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s="3"/>
      <c r="I51" s="3"/>
      <c r="J51" s="3"/>
      <c r="K51" s="3"/>
      <c r="L51" s="3"/>
      <c r="M51" s="3"/>
      <c r="N51"/>
      <c r="O51"/>
      <c r="P51"/>
      <c r="Q51"/>
      <c r="R51"/>
      <c r="S51"/>
      <c r="T51"/>
      <c r="U51"/>
      <c r="V51"/>
      <c r="W51"/>
      <c r="X51"/>
      <c r="Y51"/>
      <c r="Z51" s="3"/>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s="109" t="s">
        <v>103</v>
      </c>
      <c r="F52" s="84"/>
      <c r="G52" s="84"/>
      <c r="H52" s="84"/>
      <c r="I52" s="84"/>
      <c r="J52" s="84"/>
      <c r="K52" s="84"/>
      <c r="L52" s="3"/>
      <c r="M52" s="3"/>
      <c r="N52"/>
      <c r="O52"/>
      <c r="P52"/>
      <c r="Q52"/>
      <c r="R52"/>
      <c r="S52"/>
      <c r="T52"/>
      <c r="U52"/>
      <c r="V52"/>
      <c r="W52"/>
      <c r="X52"/>
      <c r="Y52"/>
      <c r="Z52" s="3"/>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s="84"/>
      <c r="F53" s="84"/>
      <c r="G53" s="84"/>
      <c r="H53" s="743"/>
      <c r="I53" s="744"/>
      <c r="J53" s="744"/>
      <c r="K53" s="744"/>
      <c r="L53" s="3"/>
      <c r="M53" s="3"/>
      <c r="N53"/>
      <c r="O53"/>
      <c r="P53"/>
      <c r="Q53"/>
      <c r="R53"/>
      <c r="S53"/>
      <c r="T53"/>
      <c r="U53"/>
      <c r="V53"/>
      <c r="W53"/>
      <c r="X53"/>
      <c r="Y53"/>
      <c r="Z53" s="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s="110"/>
      <c r="F54" s="85" t="s">
        <v>104</v>
      </c>
      <c r="G54" s="111" t="s">
        <v>105</v>
      </c>
      <c r="H54" s="84"/>
      <c r="I54" s="84"/>
      <c r="J54" s="84"/>
      <c r="K54" s="84"/>
      <c r="L54" s="3"/>
      <c r="M54" s="3"/>
      <c r="N54"/>
      <c r="O54"/>
      <c r="P54"/>
      <c r="Q54"/>
      <c r="R54"/>
      <c r="S54"/>
      <c r="T54"/>
      <c r="U54"/>
      <c r="V54"/>
      <c r="W54"/>
      <c r="X54"/>
      <c r="Y54"/>
      <c r="Z54" s="3"/>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s="53" t="s">
        <v>106</v>
      </c>
      <c r="F55" s="112" t="s">
        <v>50</v>
      </c>
      <c r="G55" s="88">
        <v>0.2</v>
      </c>
      <c r="H55" s="50" t="s">
        <v>107</v>
      </c>
      <c r="I55" s="84"/>
      <c r="J55" s="84"/>
      <c r="K55" s="84"/>
      <c r="L55" s="3"/>
      <c r="M55" s="3"/>
      <c r="N55"/>
      <c r="O55"/>
      <c r="P55"/>
      <c r="Q55"/>
      <c r="R55"/>
      <c r="S55"/>
      <c r="T55"/>
      <c r="U55"/>
      <c r="V55"/>
      <c r="W55"/>
      <c r="X55"/>
      <c r="Y55"/>
      <c r="Z55" s="3"/>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s="91" t="s">
        <v>108</v>
      </c>
      <c r="F56" s="113" t="s">
        <v>90</v>
      </c>
      <c r="G56" s="114">
        <v>0.8</v>
      </c>
      <c r="H56" s="84"/>
      <c r="I56" s="84"/>
      <c r="J56" s="84"/>
      <c r="K56" s="84"/>
      <c r="L56" s="3"/>
      <c r="M56" s="3"/>
      <c r="N56"/>
      <c r="O56"/>
      <c r="P56"/>
      <c r="Q56"/>
      <c r="R56"/>
      <c r="S56"/>
      <c r="T56"/>
      <c r="U56"/>
      <c r="V56"/>
      <c r="W56"/>
      <c r="X56"/>
      <c r="Y56"/>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s="83" t="s">
        <v>93</v>
      </c>
      <c r="F59" s="115" t="s">
        <v>109</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s="47" t="s">
        <v>110</v>
      </c>
      <c r="F60" s="116" t="s">
        <v>30</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47" t="s">
        <v>111</v>
      </c>
      <c r="F61" s="116" t="s">
        <v>112</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47" t="s">
        <v>113</v>
      </c>
      <c r="F62" s="116" t="s">
        <v>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47" t="s">
        <v>114</v>
      </c>
      <c r="F63" s="116" t="s">
        <v>96</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4">
    <mergeCell ref="P35:R37"/>
    <mergeCell ref="U35:W37"/>
    <mergeCell ref="F10:J10"/>
    <mergeCell ref="K10:O10"/>
    <mergeCell ref="P10:T10"/>
    <mergeCell ref="U10:Y10"/>
    <mergeCell ref="H53:K53"/>
    <mergeCell ref="F42:G42"/>
    <mergeCell ref="C12:C16"/>
    <mergeCell ref="C18:C21"/>
    <mergeCell ref="C23:C33"/>
    <mergeCell ref="C35:C38"/>
    <mergeCell ref="F35:H37"/>
    <mergeCell ref="K35:M3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B74CF-AFF7-400B-8879-797097E649DC}">
  <dimension ref="A1:AV1000"/>
  <sheetViews>
    <sheetView workbookViewId="0">
      <pane xSplit="3" ySplit="11" topLeftCell="D12" activePane="bottomRight" state="frozen"/>
      <selection pane="topRight" activeCell="D1" sqref="D1"/>
      <selection pane="bottomLeft" activeCell="A12" sqref="A12"/>
      <selection pane="bottomRight" activeCell="I41" sqref="I41"/>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11.21875" style="5" customWidth="1"/>
    <col min="7" max="7" width="13.5546875" style="5" customWidth="1"/>
    <col min="8" max="8" width="10.6640625" style="5" customWidth="1"/>
    <col min="9" max="9" width="13.6640625" style="5" customWidth="1"/>
    <col min="10" max="10" width="9.664062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55" t="s">
        <v>115</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55" t="s">
        <v>92</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55" t="s">
        <v>6</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row>
    <row r="8" spans="1:48" ht="14.25" customHeight="1">
      <c r="A8" s="3"/>
      <c r="B8" s="3"/>
      <c r="C8" s="3"/>
      <c r="D8" s="4"/>
      <c r="E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row>
    <row r="9" spans="1:48" ht="14.25" customHeight="1">
      <c r="A9" s="3"/>
      <c r="B9" s="3"/>
      <c r="C9" s="3"/>
      <c r="D9" s="4"/>
      <c r="E9" s="6"/>
      <c r="F9" s="3"/>
      <c r="G9" s="3"/>
      <c r="H9" s="3"/>
      <c r="I9" s="3"/>
      <c r="J9" s="3"/>
      <c r="K9" s="3"/>
      <c r="L9" s="3"/>
      <c r="M9" s="3"/>
      <c r="N9" s="3"/>
      <c r="O9" s="3"/>
      <c r="P9" s="3"/>
      <c r="Q9" s="3"/>
      <c r="R9" s="3"/>
      <c r="S9" s="3"/>
      <c r="T9" s="3"/>
      <c r="U9" s="3"/>
      <c r="V9" s="3"/>
      <c r="W9" s="3"/>
      <c r="X9" s="3"/>
      <c r="Y9" s="3"/>
      <c r="Z9" s="3"/>
      <c r="AA9" s="3"/>
      <c r="AB9"/>
      <c r="AC9"/>
      <c r="AD9"/>
      <c r="AE9"/>
      <c r="AF9"/>
      <c r="AG9"/>
      <c r="AH9"/>
      <c r="AI9"/>
      <c r="AJ9"/>
      <c r="AK9"/>
      <c r="AL9"/>
      <c r="AM9"/>
      <c r="AN9"/>
      <c r="AO9"/>
      <c r="AP9"/>
      <c r="AQ9"/>
      <c r="AR9"/>
      <c r="AS9"/>
      <c r="AT9"/>
      <c r="AU9"/>
      <c r="AV9"/>
    </row>
    <row r="10" spans="1:48" ht="14.25" customHeight="1">
      <c r="A10" s="3"/>
      <c r="B10" s="3"/>
      <c r="C10" s="3"/>
      <c r="D10" s="3"/>
      <c r="E10" s="6"/>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8"/>
      <c r="AB10"/>
      <c r="AC10"/>
      <c r="AD10"/>
      <c r="AE10"/>
      <c r="AF10"/>
      <c r="AG10"/>
      <c r="AH10"/>
      <c r="AI10"/>
      <c r="AJ10"/>
      <c r="AK10"/>
      <c r="AL10"/>
      <c r="AM10"/>
      <c r="AN10"/>
      <c r="AO10"/>
      <c r="AP10"/>
      <c r="AQ10"/>
      <c r="AR10"/>
      <c r="AS10"/>
      <c r="AT10"/>
      <c r="AU10"/>
      <c r="AV10"/>
    </row>
    <row r="11" spans="1:48" ht="14.25" customHeight="1">
      <c r="A11" s="3"/>
      <c r="B11" s="3"/>
      <c r="C11" s="4"/>
      <c r="D11" s="4" t="s">
        <v>22</v>
      </c>
      <c r="E11" s="4" t="s">
        <v>23</v>
      </c>
      <c r="F11" s="9" t="s">
        <v>24</v>
      </c>
      <c r="G11" s="10" t="s">
        <v>28</v>
      </c>
      <c r="H11" s="10" t="s">
        <v>25</v>
      </c>
      <c r="I11" s="10" t="s">
        <v>29</v>
      </c>
      <c r="J11" s="11"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2"/>
      <c r="AA11" s="10"/>
      <c r="AB11"/>
      <c r="AC11"/>
      <c r="AD11"/>
      <c r="AE11"/>
      <c r="AF11"/>
      <c r="AG11"/>
      <c r="AH11"/>
      <c r="AI11"/>
      <c r="AJ11"/>
      <c r="AK11"/>
      <c r="AL11"/>
      <c r="AM11"/>
      <c r="AN11"/>
      <c r="AO11"/>
      <c r="AP11"/>
      <c r="AQ11"/>
      <c r="AR11"/>
      <c r="AS11"/>
      <c r="AT11"/>
      <c r="AU11"/>
      <c r="AV11"/>
    </row>
    <row r="12" spans="1:48" ht="14.25" customHeight="1">
      <c r="A12" s="3"/>
      <c r="B12" s="38"/>
      <c r="C12" s="635" t="s">
        <v>30</v>
      </c>
      <c r="D12" s="13" t="s">
        <v>31</v>
      </c>
      <c r="E12" s="14" t="s">
        <v>32</v>
      </c>
      <c r="F12" s="241"/>
      <c r="G12" s="246"/>
      <c r="H12" s="244"/>
      <c r="I12" s="244"/>
      <c r="J12" s="247">
        <v>19787.5</v>
      </c>
      <c r="K12" s="241"/>
      <c r="L12" s="246"/>
      <c r="M12" s="244"/>
      <c r="N12" s="244"/>
      <c r="O12" s="247">
        <v>35200.25</v>
      </c>
      <c r="P12" s="244"/>
      <c r="Q12" s="246"/>
      <c r="R12" s="244"/>
      <c r="S12" s="244"/>
      <c r="T12" s="247">
        <v>48456.9</v>
      </c>
      <c r="U12" s="241"/>
      <c r="V12" s="246"/>
      <c r="W12" s="244"/>
      <c r="X12" s="244"/>
      <c r="Y12" s="247">
        <v>48457</v>
      </c>
      <c r="Z12" s="16">
        <f>SUM(J12,O12,T12,Y12)</f>
        <v>151901.65</v>
      </c>
      <c r="AA12" s="3"/>
      <c r="AB12"/>
      <c r="AC12"/>
      <c r="AD12"/>
      <c r="AE12"/>
      <c r="AF12"/>
      <c r="AG12"/>
      <c r="AH12"/>
      <c r="AI12"/>
      <c r="AJ12"/>
      <c r="AK12"/>
      <c r="AL12"/>
      <c r="AM12"/>
      <c r="AN12"/>
      <c r="AO12"/>
      <c r="AP12"/>
      <c r="AQ12"/>
      <c r="AR12"/>
      <c r="AS12"/>
      <c r="AT12"/>
      <c r="AU12"/>
      <c r="AV12"/>
    </row>
    <row r="13" spans="1:48" ht="14.25" customHeight="1">
      <c r="A13" s="3"/>
      <c r="B13" s="38"/>
      <c r="C13" s="636"/>
      <c r="D13" s="13" t="s">
        <v>33</v>
      </c>
      <c r="E13" s="6" t="s">
        <v>34</v>
      </c>
      <c r="F13" s="241"/>
      <c r="G13" s="246"/>
      <c r="H13" s="244"/>
      <c r="I13" s="244"/>
      <c r="J13" s="247">
        <v>19787.5</v>
      </c>
      <c r="K13" s="241"/>
      <c r="L13" s="246"/>
      <c r="M13" s="244"/>
      <c r="N13" s="244"/>
      <c r="O13" s="247">
        <v>35200.25</v>
      </c>
      <c r="P13" s="244"/>
      <c r="Q13" s="246"/>
      <c r="R13" s="244"/>
      <c r="S13" s="244"/>
      <c r="T13" s="247">
        <v>48456.9</v>
      </c>
      <c r="U13" s="241"/>
      <c r="V13" s="246"/>
      <c r="W13" s="244"/>
      <c r="X13" s="244"/>
      <c r="Y13" s="247">
        <v>48457</v>
      </c>
      <c r="Z13" s="16">
        <f>SUM(J13,O13,T13,Y13)</f>
        <v>151901.65</v>
      </c>
      <c r="AA13" s="3"/>
      <c r="AB13"/>
      <c r="AC13"/>
      <c r="AD13"/>
      <c r="AE13"/>
      <c r="AF13"/>
      <c r="AG13"/>
      <c r="AH13"/>
      <c r="AI13"/>
      <c r="AJ13"/>
      <c r="AK13"/>
      <c r="AL13"/>
      <c r="AM13"/>
      <c r="AN13"/>
      <c r="AO13"/>
      <c r="AP13"/>
      <c r="AQ13"/>
      <c r="AR13"/>
      <c r="AS13"/>
      <c r="AT13"/>
      <c r="AU13"/>
      <c r="AV13"/>
    </row>
    <row r="14" spans="1:48" ht="14.25" customHeight="1">
      <c r="A14" s="3"/>
      <c r="B14" s="38"/>
      <c r="C14" s="636"/>
      <c r="D14" s="13" t="s">
        <v>35</v>
      </c>
      <c r="E14" s="6" t="s">
        <v>36</v>
      </c>
      <c r="F14" s="241"/>
      <c r="G14" s="246"/>
      <c r="H14" s="244"/>
      <c r="I14" s="244"/>
      <c r="J14" s="247">
        <v>39575</v>
      </c>
      <c r="K14" s="241"/>
      <c r="L14" s="246"/>
      <c r="M14" s="244"/>
      <c r="N14" s="244"/>
      <c r="O14" s="247">
        <v>70400.5</v>
      </c>
      <c r="P14" s="244"/>
      <c r="Q14" s="246"/>
      <c r="R14" s="244"/>
      <c r="S14" s="244"/>
      <c r="T14" s="247">
        <v>96913.7</v>
      </c>
      <c r="U14" s="241"/>
      <c r="V14" s="246"/>
      <c r="W14" s="244"/>
      <c r="X14" s="244"/>
      <c r="Y14" s="247">
        <v>96914</v>
      </c>
      <c r="Z14" s="16">
        <f>SUM(J14,O14,T14,Y14)</f>
        <v>303803.2</v>
      </c>
      <c r="AA14" s="3"/>
      <c r="AB14"/>
      <c r="AC14"/>
      <c r="AD14"/>
      <c r="AE14"/>
      <c r="AF14"/>
      <c r="AG14"/>
      <c r="AH14"/>
      <c r="AI14"/>
      <c r="AJ14"/>
      <c r="AK14"/>
      <c r="AL14"/>
      <c r="AM14"/>
      <c r="AN14"/>
      <c r="AO14"/>
      <c r="AP14"/>
      <c r="AQ14"/>
      <c r="AR14"/>
      <c r="AS14"/>
      <c r="AT14"/>
      <c r="AU14"/>
      <c r="AV14"/>
    </row>
    <row r="15" spans="1:48" ht="14.25" customHeight="1" thickBot="1">
      <c r="A15" s="3"/>
      <c r="B15" s="3"/>
      <c r="C15" s="636"/>
      <c r="D15" s="18" t="s">
        <v>37</v>
      </c>
      <c r="E15" s="19" t="s">
        <v>38</v>
      </c>
      <c r="F15" s="241"/>
      <c r="G15" s="246"/>
      <c r="H15" s="244"/>
      <c r="I15" s="244"/>
      <c r="J15" s="247">
        <v>0</v>
      </c>
      <c r="K15" s="241"/>
      <c r="L15" s="246"/>
      <c r="M15" s="244"/>
      <c r="N15" s="244"/>
      <c r="O15" s="247">
        <v>0</v>
      </c>
      <c r="P15" s="244"/>
      <c r="Q15" s="246"/>
      <c r="R15" s="244"/>
      <c r="S15" s="244"/>
      <c r="T15" s="247">
        <v>0</v>
      </c>
      <c r="U15" s="245"/>
      <c r="V15" s="246"/>
      <c r="W15" s="250"/>
      <c r="X15" s="250"/>
      <c r="Y15" s="247">
        <v>0</v>
      </c>
      <c r="Z15" s="16">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3"/>
      <c r="E16" s="4" t="s">
        <v>39</v>
      </c>
      <c r="F16" s="242"/>
      <c r="G16" s="253"/>
      <c r="H16" s="253"/>
      <c r="I16" s="253"/>
      <c r="J16" s="254">
        <v>79150</v>
      </c>
      <c r="K16" s="242"/>
      <c r="L16" s="253"/>
      <c r="M16" s="253"/>
      <c r="N16" s="253"/>
      <c r="O16" s="254">
        <v>140801</v>
      </c>
      <c r="P16" s="242"/>
      <c r="Q16" s="253"/>
      <c r="R16" s="253"/>
      <c r="S16" s="253"/>
      <c r="T16" s="254">
        <v>193827.5</v>
      </c>
      <c r="U16" s="243"/>
      <c r="V16" s="253"/>
      <c r="W16" s="255"/>
      <c r="X16" s="255"/>
      <c r="Y16" s="254">
        <v>193828</v>
      </c>
      <c r="Z16" s="21"/>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256"/>
      <c r="K17" s="243"/>
      <c r="L17" s="255"/>
      <c r="M17" s="255"/>
      <c r="N17" s="255"/>
      <c r="O17" s="256"/>
      <c r="P17" s="243"/>
      <c r="Q17" s="255"/>
      <c r="R17" s="255"/>
      <c r="S17" s="255"/>
      <c r="T17" s="256"/>
      <c r="U17" s="243"/>
      <c r="V17" s="255"/>
      <c r="W17" s="255"/>
      <c r="X17" s="255"/>
      <c r="Y17" s="256"/>
      <c r="Z17" s="22"/>
      <c r="AA17" s="3"/>
      <c r="AB17"/>
      <c r="AC17"/>
      <c r="AD17"/>
      <c r="AE17"/>
      <c r="AF17"/>
      <c r="AG17"/>
      <c r="AH17"/>
      <c r="AI17"/>
      <c r="AJ17"/>
      <c r="AK17"/>
      <c r="AL17"/>
      <c r="AM17"/>
      <c r="AN17"/>
      <c r="AO17"/>
      <c r="AP17"/>
      <c r="AQ17"/>
      <c r="AR17"/>
      <c r="AS17"/>
      <c r="AT17"/>
      <c r="AU17"/>
      <c r="AV17"/>
    </row>
    <row r="18" spans="1:48" ht="14.25" customHeight="1">
      <c r="A18" s="3"/>
      <c r="B18" s="38"/>
      <c r="C18" s="635" t="s">
        <v>3</v>
      </c>
      <c r="D18" s="13" t="s">
        <v>41</v>
      </c>
      <c r="E18" s="24" t="s">
        <v>42</v>
      </c>
      <c r="F18" s="241"/>
      <c r="G18" s="246"/>
      <c r="H18" s="244"/>
      <c r="I18" s="244"/>
      <c r="J18" s="247">
        <v>35617.5</v>
      </c>
      <c r="K18" s="244"/>
      <c r="L18" s="246"/>
      <c r="M18" s="244"/>
      <c r="N18" s="244"/>
      <c r="O18" s="247">
        <v>63361</v>
      </c>
      <c r="P18" s="244"/>
      <c r="Q18" s="246"/>
      <c r="R18" s="244"/>
      <c r="S18" s="244"/>
      <c r="T18" s="247">
        <v>87222.5</v>
      </c>
      <c r="U18" s="241"/>
      <c r="V18" s="246"/>
      <c r="W18" s="244"/>
      <c r="X18" s="244"/>
      <c r="Y18" s="247">
        <v>87223</v>
      </c>
      <c r="Z18" s="16">
        <f>SUM(J18,O18,T18,Y18)</f>
        <v>273424</v>
      </c>
      <c r="AA18" s="3"/>
      <c r="AB18"/>
      <c r="AC18"/>
      <c r="AD18"/>
      <c r="AE18"/>
      <c r="AF18"/>
      <c r="AG18"/>
      <c r="AH18"/>
      <c r="AI18"/>
      <c r="AJ18"/>
      <c r="AK18"/>
      <c r="AL18"/>
      <c r="AM18"/>
      <c r="AN18"/>
      <c r="AO18"/>
      <c r="AP18"/>
      <c r="AQ18"/>
      <c r="AR18"/>
      <c r="AS18"/>
      <c r="AT18"/>
      <c r="AU18"/>
      <c r="AV18"/>
    </row>
    <row r="19" spans="1:48" ht="14.25" customHeight="1">
      <c r="A19" s="3"/>
      <c r="B19" s="38"/>
      <c r="C19" s="636"/>
      <c r="D19" s="13" t="s">
        <v>43</v>
      </c>
      <c r="E19" s="6" t="s">
        <v>44</v>
      </c>
      <c r="F19" s="241"/>
      <c r="G19" s="246"/>
      <c r="H19" s="244"/>
      <c r="I19" s="244"/>
      <c r="J19" s="247">
        <v>11872.5</v>
      </c>
      <c r="K19" s="244"/>
      <c r="L19" s="246"/>
      <c r="M19" s="244"/>
      <c r="N19" s="244"/>
      <c r="O19" s="247">
        <v>21120</v>
      </c>
      <c r="P19" s="244"/>
      <c r="Q19" s="246"/>
      <c r="R19" s="244"/>
      <c r="S19" s="244"/>
      <c r="T19" s="247">
        <v>29074</v>
      </c>
      <c r="U19" s="241"/>
      <c r="V19" s="246"/>
      <c r="W19" s="244"/>
      <c r="X19" s="244"/>
      <c r="Y19" s="247">
        <v>29074</v>
      </c>
      <c r="Z19" s="16">
        <f>SUM(J19,O19,T19,Y19)</f>
        <v>91140.5</v>
      </c>
      <c r="AA19" s="3"/>
      <c r="AB19"/>
      <c r="AC19"/>
      <c r="AD19"/>
      <c r="AE19"/>
      <c r="AF19"/>
      <c r="AG19"/>
      <c r="AH19"/>
      <c r="AI19"/>
      <c r="AJ19"/>
      <c r="AK19"/>
      <c r="AL19"/>
      <c r="AM19"/>
      <c r="AN19"/>
      <c r="AO19"/>
      <c r="AP19"/>
      <c r="AQ19"/>
      <c r="AR19"/>
      <c r="AS19"/>
      <c r="AT19"/>
      <c r="AU19"/>
      <c r="AV19"/>
    </row>
    <row r="20" spans="1:48" ht="14.25" customHeight="1" thickBot="1">
      <c r="A20" s="3"/>
      <c r="B20" s="3"/>
      <c r="C20" s="636"/>
      <c r="D20" s="18" t="s">
        <v>45</v>
      </c>
      <c r="E20" s="19" t="s">
        <v>46</v>
      </c>
      <c r="F20" s="241"/>
      <c r="G20" s="246"/>
      <c r="H20" s="244"/>
      <c r="I20" s="244"/>
      <c r="J20" s="247">
        <v>0</v>
      </c>
      <c r="K20" s="244"/>
      <c r="L20" s="246"/>
      <c r="M20" s="244"/>
      <c r="N20" s="244"/>
      <c r="O20" s="247">
        <v>0</v>
      </c>
      <c r="P20" s="244"/>
      <c r="Q20" s="246"/>
      <c r="R20" s="244"/>
      <c r="S20" s="244"/>
      <c r="T20" s="247">
        <v>0</v>
      </c>
      <c r="U20" s="245"/>
      <c r="V20" s="246"/>
      <c r="W20" s="250"/>
      <c r="X20" s="250"/>
      <c r="Y20" s="247">
        <v>0</v>
      </c>
      <c r="Z20" s="16">
        <f>SUM(J20,O20,T20,Y20)</f>
        <v>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4" t="s">
        <v>47</v>
      </c>
      <c r="F21" s="242"/>
      <c r="G21" s="253"/>
      <c r="H21" s="253"/>
      <c r="I21" s="253"/>
      <c r="J21" s="254">
        <v>47490</v>
      </c>
      <c r="K21" s="242"/>
      <c r="L21" s="253"/>
      <c r="M21" s="253"/>
      <c r="N21" s="253"/>
      <c r="O21" s="254">
        <v>84481</v>
      </c>
      <c r="P21" s="242"/>
      <c r="Q21" s="253"/>
      <c r="R21" s="253"/>
      <c r="S21" s="253"/>
      <c r="T21" s="254">
        <v>116296.5</v>
      </c>
      <c r="U21" s="243"/>
      <c r="V21" s="253"/>
      <c r="W21" s="255"/>
      <c r="X21" s="255"/>
      <c r="Y21" s="254">
        <v>116297</v>
      </c>
      <c r="Z21" s="21"/>
      <c r="AA21" s="3"/>
      <c r="AB21"/>
      <c r="AC21"/>
      <c r="AD21"/>
      <c r="AE21"/>
      <c r="AF21"/>
      <c r="AG21"/>
      <c r="AH21"/>
      <c r="AI21"/>
      <c r="AJ21"/>
      <c r="AK21"/>
      <c r="AL21"/>
      <c r="AM21"/>
      <c r="AN21"/>
      <c r="AO21"/>
      <c r="AP21"/>
      <c r="AQ21"/>
      <c r="AR21"/>
      <c r="AS21"/>
      <c r="AT21"/>
      <c r="AU21"/>
      <c r="AV21"/>
    </row>
    <row r="22" spans="1:48" ht="14.25" customHeight="1">
      <c r="A22" s="3"/>
      <c r="B22" s="3"/>
      <c r="C22" s="3"/>
      <c r="D22" s="3"/>
      <c r="E22" s="3"/>
      <c r="F22" s="243"/>
      <c r="G22" s="255"/>
      <c r="H22" s="255"/>
      <c r="I22" s="255"/>
      <c r="J22" s="256"/>
      <c r="K22" s="243"/>
      <c r="L22" s="255"/>
      <c r="M22" s="255"/>
      <c r="N22" s="255"/>
      <c r="O22" s="256"/>
      <c r="P22" s="243"/>
      <c r="Q22" s="255"/>
      <c r="R22" s="255"/>
      <c r="S22" s="255"/>
      <c r="T22" s="256"/>
      <c r="U22" s="243"/>
      <c r="V22" s="255"/>
      <c r="W22" s="255"/>
      <c r="X22" s="255"/>
      <c r="Y22" s="256"/>
      <c r="Z22" s="22"/>
      <c r="AA22" s="3"/>
      <c r="AB22"/>
      <c r="AC22"/>
      <c r="AD22"/>
      <c r="AE22"/>
      <c r="AF22"/>
      <c r="AG22"/>
      <c r="AH22"/>
      <c r="AI22"/>
      <c r="AJ22"/>
      <c r="AK22"/>
      <c r="AL22"/>
      <c r="AM22"/>
      <c r="AN22"/>
      <c r="AO22"/>
      <c r="AP22"/>
      <c r="AQ22"/>
      <c r="AR22"/>
      <c r="AS22"/>
      <c r="AT22"/>
      <c r="AU22"/>
      <c r="AV22"/>
    </row>
    <row r="23" spans="1:48" ht="28.5" customHeight="1">
      <c r="A23" s="3"/>
      <c r="B23" s="38"/>
      <c r="C23" s="638" t="s">
        <v>48</v>
      </c>
      <c r="D23" s="13" t="s">
        <v>49</v>
      </c>
      <c r="E23" s="79" t="s">
        <v>50</v>
      </c>
      <c r="F23" s="241"/>
      <c r="G23" s="246"/>
      <c r="H23" s="244"/>
      <c r="I23" s="244"/>
      <c r="J23" s="247">
        <v>103857</v>
      </c>
      <c r="K23" s="241"/>
      <c r="L23" s="246"/>
      <c r="M23" s="244"/>
      <c r="N23" s="244"/>
      <c r="O23" s="247">
        <v>197724</v>
      </c>
      <c r="P23" s="241"/>
      <c r="Q23" s="246"/>
      <c r="R23" s="244"/>
      <c r="S23" s="244"/>
      <c r="T23" s="247">
        <v>277104</v>
      </c>
      <c r="U23" s="241"/>
      <c r="V23" s="246"/>
      <c r="W23" s="244"/>
      <c r="X23" s="244"/>
      <c r="Y23" s="247">
        <v>272252</v>
      </c>
      <c r="Z23" s="16">
        <f t="shared" ref="Z23:Z32" si="0">SUM(J23,O23,T23,Y23)</f>
        <v>850937</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80" t="s">
        <v>52</v>
      </c>
      <c r="F24" s="241"/>
      <c r="G24" s="246"/>
      <c r="H24" s="244"/>
      <c r="I24" s="244"/>
      <c r="J24" s="247">
        <v>0</v>
      </c>
      <c r="K24" s="241"/>
      <c r="L24" s="246"/>
      <c r="M24" s="244"/>
      <c r="N24" s="244"/>
      <c r="O24" s="247">
        <v>0</v>
      </c>
      <c r="P24" s="241"/>
      <c r="Q24" s="246"/>
      <c r="R24" s="244"/>
      <c r="S24" s="244"/>
      <c r="T24" s="247">
        <v>0</v>
      </c>
      <c r="U24" s="241"/>
      <c r="V24" s="246"/>
      <c r="W24" s="244"/>
      <c r="X24" s="244"/>
      <c r="Y24" s="247">
        <v>0</v>
      </c>
      <c r="Z24" s="16">
        <f t="shared" si="0"/>
        <v>0</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79" t="s">
        <v>54</v>
      </c>
      <c r="F25" s="241"/>
      <c r="G25" s="246"/>
      <c r="H25" s="244"/>
      <c r="I25" s="244"/>
      <c r="J25" s="247">
        <v>0</v>
      </c>
      <c r="K25" s="241"/>
      <c r="L25" s="246"/>
      <c r="M25" s="244"/>
      <c r="N25" s="244"/>
      <c r="O25" s="247">
        <v>0</v>
      </c>
      <c r="P25" s="241"/>
      <c r="Q25" s="246"/>
      <c r="R25" s="244"/>
      <c r="S25" s="244"/>
      <c r="T25" s="247">
        <v>0</v>
      </c>
      <c r="U25" s="241"/>
      <c r="V25" s="246"/>
      <c r="W25" s="244"/>
      <c r="X25" s="244"/>
      <c r="Y25" s="247">
        <v>0</v>
      </c>
      <c r="Z25" s="16">
        <f t="shared" si="0"/>
        <v>0</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81" t="s">
        <v>56</v>
      </c>
      <c r="F26" s="241"/>
      <c r="G26" s="246"/>
      <c r="H26" s="244"/>
      <c r="I26" s="244"/>
      <c r="J26" s="247">
        <v>0</v>
      </c>
      <c r="K26" s="241"/>
      <c r="L26" s="246"/>
      <c r="M26" s="244"/>
      <c r="N26" s="244"/>
      <c r="O26" s="247">
        <v>0</v>
      </c>
      <c r="P26" s="241"/>
      <c r="Q26" s="246"/>
      <c r="R26" s="244"/>
      <c r="S26" s="244"/>
      <c r="T26" s="247">
        <v>0</v>
      </c>
      <c r="U26" s="241"/>
      <c r="V26" s="246"/>
      <c r="W26" s="244"/>
      <c r="X26" s="244"/>
      <c r="Y26" s="247">
        <v>0</v>
      </c>
      <c r="Z26" s="16">
        <f t="shared" si="0"/>
        <v>0</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81" t="s">
        <v>58</v>
      </c>
      <c r="F27" s="241"/>
      <c r="G27" s="246"/>
      <c r="H27" s="244"/>
      <c r="I27" s="244"/>
      <c r="J27" s="247">
        <v>0</v>
      </c>
      <c r="K27" s="241"/>
      <c r="L27" s="246"/>
      <c r="M27" s="244"/>
      <c r="N27" s="244"/>
      <c r="O27" s="247">
        <v>0</v>
      </c>
      <c r="P27" s="241"/>
      <c r="Q27" s="246"/>
      <c r="R27" s="244"/>
      <c r="S27" s="244"/>
      <c r="T27" s="247">
        <v>0</v>
      </c>
      <c r="U27" s="241"/>
      <c r="V27" s="246"/>
      <c r="W27" s="244"/>
      <c r="X27" s="244"/>
      <c r="Y27" s="247">
        <v>0</v>
      </c>
      <c r="Z27" s="16">
        <f t="shared" si="0"/>
        <v>0</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79" t="s">
        <v>60</v>
      </c>
      <c r="F28" s="241"/>
      <c r="G28" s="246"/>
      <c r="H28" s="244"/>
      <c r="I28" s="244"/>
      <c r="J28" s="247">
        <v>0</v>
      </c>
      <c r="K28" s="241"/>
      <c r="L28" s="246"/>
      <c r="M28" s="244"/>
      <c r="N28" s="244"/>
      <c r="O28" s="247">
        <v>0</v>
      </c>
      <c r="P28" s="241"/>
      <c r="Q28" s="246"/>
      <c r="R28" s="244"/>
      <c r="S28" s="244"/>
      <c r="T28" s="247">
        <v>0</v>
      </c>
      <c r="U28" s="241"/>
      <c r="V28" s="246"/>
      <c r="W28" s="244"/>
      <c r="X28" s="244"/>
      <c r="Y28" s="247">
        <v>0</v>
      </c>
      <c r="Z28" s="16">
        <f t="shared" si="0"/>
        <v>0</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79" t="s">
        <v>62</v>
      </c>
      <c r="F29" s="241"/>
      <c r="G29" s="246"/>
      <c r="H29" s="244"/>
      <c r="I29" s="244"/>
      <c r="J29" s="247">
        <v>0</v>
      </c>
      <c r="K29" s="241"/>
      <c r="L29" s="246"/>
      <c r="M29" s="244"/>
      <c r="N29" s="244"/>
      <c r="O29" s="247">
        <v>0</v>
      </c>
      <c r="P29" s="241"/>
      <c r="Q29" s="246"/>
      <c r="R29" s="244"/>
      <c r="S29" s="244"/>
      <c r="T29" s="247">
        <v>0</v>
      </c>
      <c r="U29" s="241"/>
      <c r="V29" s="246"/>
      <c r="W29" s="244"/>
      <c r="X29" s="244"/>
      <c r="Y29" s="247">
        <v>0</v>
      </c>
      <c r="Z29" s="16">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81" t="s">
        <v>64</v>
      </c>
      <c r="F30" s="241"/>
      <c r="G30" s="246"/>
      <c r="H30" s="244"/>
      <c r="I30" s="244"/>
      <c r="J30" s="247">
        <v>0</v>
      </c>
      <c r="K30" s="241"/>
      <c r="L30" s="246"/>
      <c r="M30" s="244"/>
      <c r="N30" s="244"/>
      <c r="O30" s="247">
        <v>0</v>
      </c>
      <c r="P30" s="241"/>
      <c r="Q30" s="246"/>
      <c r="R30" s="244"/>
      <c r="S30" s="244"/>
      <c r="T30" s="247">
        <v>0</v>
      </c>
      <c r="U30" s="241"/>
      <c r="V30" s="246"/>
      <c r="W30" s="244"/>
      <c r="X30" s="244"/>
      <c r="Y30" s="247">
        <v>0</v>
      </c>
      <c r="Z30" s="16">
        <f t="shared" si="0"/>
        <v>0</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81" t="s">
        <v>66</v>
      </c>
      <c r="F31" s="241"/>
      <c r="G31" s="246"/>
      <c r="H31" s="244"/>
      <c r="I31" s="244"/>
      <c r="J31" s="247">
        <v>0</v>
      </c>
      <c r="K31" s="241"/>
      <c r="L31" s="246"/>
      <c r="M31" s="244"/>
      <c r="N31" s="244"/>
      <c r="O31" s="247">
        <v>0</v>
      </c>
      <c r="P31" s="241"/>
      <c r="Q31" s="246"/>
      <c r="R31" s="244"/>
      <c r="S31" s="244"/>
      <c r="T31" s="247">
        <v>0</v>
      </c>
      <c r="U31" s="241"/>
      <c r="V31" s="246"/>
      <c r="W31" s="244"/>
      <c r="X31" s="244"/>
      <c r="Y31" s="247">
        <v>0</v>
      </c>
      <c r="Z31" s="16">
        <f t="shared" si="0"/>
        <v>0</v>
      </c>
      <c r="AA31" s="3"/>
      <c r="AB31"/>
      <c r="AC31"/>
      <c r="AD31"/>
      <c r="AE31"/>
      <c r="AF31"/>
      <c r="AG31"/>
      <c r="AH31"/>
      <c r="AI31"/>
      <c r="AJ31"/>
      <c r="AK31"/>
      <c r="AL31"/>
      <c r="AM31"/>
      <c r="AN31"/>
      <c r="AO31"/>
      <c r="AP31"/>
      <c r="AQ31"/>
      <c r="AR31"/>
      <c r="AS31"/>
      <c r="AT31"/>
      <c r="AU31"/>
      <c r="AV31"/>
    </row>
    <row r="32" spans="1:48" ht="14.25" customHeight="1" thickBot="1">
      <c r="A32" s="3"/>
      <c r="B32" s="38"/>
      <c r="C32" s="636"/>
      <c r="D32" s="18" t="s">
        <v>67</v>
      </c>
      <c r="E32" s="82" t="s">
        <v>116</v>
      </c>
      <c r="F32" s="241"/>
      <c r="G32" s="246"/>
      <c r="H32" s="244"/>
      <c r="I32" s="244"/>
      <c r="J32" s="247">
        <v>415427</v>
      </c>
      <c r="K32" s="241"/>
      <c r="L32" s="246"/>
      <c r="M32" s="244"/>
      <c r="N32" s="244"/>
      <c r="O32" s="247">
        <v>790898</v>
      </c>
      <c r="P32" s="241"/>
      <c r="Q32" s="246"/>
      <c r="R32" s="244"/>
      <c r="S32" s="244"/>
      <c r="T32" s="247">
        <v>1108414</v>
      </c>
      <c r="U32" s="245"/>
      <c r="V32" s="293"/>
      <c r="W32" s="250"/>
      <c r="X32" s="250"/>
      <c r="Y32" s="247">
        <v>1089005</v>
      </c>
      <c r="Z32" s="16">
        <f t="shared" si="0"/>
        <v>3403744</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c r="G33" s="253"/>
      <c r="H33" s="253"/>
      <c r="I33" s="253"/>
      <c r="J33" s="254">
        <v>519284</v>
      </c>
      <c r="K33" s="242"/>
      <c r="L33" s="253"/>
      <c r="M33" s="253"/>
      <c r="N33" s="253"/>
      <c r="O33" s="254">
        <v>988622</v>
      </c>
      <c r="P33" s="242"/>
      <c r="Q33" s="253"/>
      <c r="R33" s="253"/>
      <c r="S33" s="253"/>
      <c r="T33" s="254">
        <v>1385518</v>
      </c>
      <c r="U33" s="243"/>
      <c r="V33" s="255"/>
      <c r="W33" s="255"/>
      <c r="X33" s="255"/>
      <c r="Y33" s="254">
        <v>1361257</v>
      </c>
      <c r="Z33" s="21"/>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256"/>
      <c r="K34" s="243"/>
      <c r="L34" s="255"/>
      <c r="M34" s="255"/>
      <c r="N34" s="255"/>
      <c r="O34" s="256"/>
      <c r="P34" s="243"/>
      <c r="Q34" s="255"/>
      <c r="R34" s="255"/>
      <c r="S34" s="255"/>
      <c r="T34" s="256"/>
      <c r="U34" s="243"/>
      <c r="V34" s="255"/>
      <c r="W34" s="255"/>
      <c r="X34" s="255"/>
      <c r="Y34" s="256"/>
      <c r="Z34" s="22"/>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359"/>
      <c r="J35" s="247">
        <v>145580</v>
      </c>
      <c r="K35" s="716" t="s">
        <v>40</v>
      </c>
      <c r="L35" s="640"/>
      <c r="M35" s="641"/>
      <c r="N35" s="330"/>
      <c r="O35" s="247">
        <v>194107</v>
      </c>
      <c r="P35" s="716" t="s">
        <v>40</v>
      </c>
      <c r="Q35" s="640"/>
      <c r="R35" s="641"/>
      <c r="S35" s="330"/>
      <c r="T35" s="247">
        <v>242633</v>
      </c>
      <c r="U35" s="639" t="s">
        <v>40</v>
      </c>
      <c r="V35" s="640"/>
      <c r="W35" s="641"/>
      <c r="X35" s="330"/>
      <c r="Y35" s="247">
        <v>266896</v>
      </c>
      <c r="Z35" s="16">
        <f>SUM(J35,O35,T35,Y35)</f>
        <v>849216</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247">
        <v>0</v>
      </c>
      <c r="K36" s="717"/>
      <c r="L36" s="643"/>
      <c r="M36" s="644"/>
      <c r="N36" s="244"/>
      <c r="O36" s="247">
        <v>0</v>
      </c>
      <c r="P36" s="717"/>
      <c r="Q36" s="643"/>
      <c r="R36" s="644"/>
      <c r="S36" s="244"/>
      <c r="T36" s="247">
        <v>0</v>
      </c>
      <c r="U36" s="642"/>
      <c r="V36" s="643"/>
      <c r="W36" s="644"/>
      <c r="X36" s="244"/>
      <c r="Y36" s="247">
        <v>0</v>
      </c>
      <c r="Z36" s="16">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259">
        <v>0</v>
      </c>
      <c r="K37" s="718"/>
      <c r="L37" s="646"/>
      <c r="M37" s="647"/>
      <c r="N37" s="250"/>
      <c r="O37" s="259">
        <v>0</v>
      </c>
      <c r="P37" s="718"/>
      <c r="Q37" s="646"/>
      <c r="R37" s="647"/>
      <c r="S37" s="250"/>
      <c r="T37" s="259">
        <v>0</v>
      </c>
      <c r="U37" s="645"/>
      <c r="V37" s="646"/>
      <c r="W37" s="647"/>
      <c r="X37" s="250"/>
      <c r="Y37" s="259">
        <v>0</v>
      </c>
      <c r="Z37" s="25">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65"/>
      <c r="J38" s="256">
        <v>145580</v>
      </c>
      <c r="K38" s="243"/>
      <c r="L38" s="255"/>
      <c r="M38" s="255"/>
      <c r="N38" s="265"/>
      <c r="O38" s="256">
        <v>194107</v>
      </c>
      <c r="P38" s="243"/>
      <c r="Q38" s="255"/>
      <c r="R38" s="255"/>
      <c r="S38" s="265"/>
      <c r="T38" s="256">
        <v>242633</v>
      </c>
      <c r="U38" s="243"/>
      <c r="V38" s="255"/>
      <c r="W38" s="255"/>
      <c r="X38" s="265"/>
      <c r="Y38" s="256">
        <v>266896</v>
      </c>
      <c r="Z38" s="22"/>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3"/>
      <c r="G39" s="3"/>
      <c r="H39" s="3"/>
      <c r="I39" s="3"/>
      <c r="J39" s="23"/>
      <c r="K39" s="3"/>
      <c r="L39" s="3"/>
      <c r="M39" s="3"/>
      <c r="N39" s="3"/>
      <c r="O39" s="23"/>
      <c r="P39" s="3"/>
      <c r="Q39" s="3"/>
      <c r="R39" s="3"/>
      <c r="S39" s="3"/>
      <c r="T39" s="23"/>
      <c r="U39" s="3"/>
      <c r="V39" s="3"/>
      <c r="W39" s="3"/>
      <c r="X39" s="3"/>
      <c r="Y39" s="23"/>
      <c r="Z39" s="23"/>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row>
    <row r="41" spans="1:48" ht="14.25" customHeight="1">
      <c r="A41" s="3"/>
      <c r="B41" s="3"/>
      <c r="C41" s="3"/>
      <c r="D41" s="3"/>
      <c r="E41" s="4"/>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row>
    <row r="42" spans="1:48" ht="14.25" customHeight="1">
      <c r="A42" s="3"/>
      <c r="B42" s="3"/>
      <c r="C42" s="3"/>
      <c r="D42" s="3"/>
      <c r="E42" s="3"/>
      <c r="F42" s="633" t="s">
        <v>0</v>
      </c>
      <c r="G42" s="634"/>
      <c r="H42"/>
      <c r="I42"/>
      <c r="J42"/>
      <c r="K42"/>
      <c r="L42" s="3"/>
      <c r="M42" s="3"/>
      <c r="N42"/>
      <c r="O42"/>
      <c r="P42"/>
      <c r="Q42"/>
      <c r="R42"/>
      <c r="S42"/>
      <c r="T42"/>
      <c r="U42"/>
      <c r="V42"/>
      <c r="W42"/>
      <c r="X42"/>
      <c r="Y42"/>
      <c r="Z42" s="3"/>
      <c r="AA42" s="3"/>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31" t="s">
        <v>77</v>
      </c>
      <c r="F43" s="31" t="s">
        <v>78</v>
      </c>
      <c r="G43" s="32" t="s">
        <v>79</v>
      </c>
      <c r="H43"/>
      <c r="I43"/>
      <c r="J43"/>
      <c r="K43"/>
      <c r="L43" s="3"/>
      <c r="M43" s="3"/>
      <c r="N43"/>
      <c r="O43"/>
      <c r="P43"/>
      <c r="Q43"/>
      <c r="R43"/>
      <c r="S43"/>
      <c r="T43"/>
      <c r="U43"/>
      <c r="V43"/>
      <c r="W43"/>
      <c r="X43"/>
      <c r="Y43"/>
      <c r="Z43" s="3"/>
      <c r="AA43" s="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607606.5</v>
      </c>
      <c r="G44" s="35">
        <v>0.1</v>
      </c>
      <c r="H44"/>
      <c r="I44"/>
      <c r="J44"/>
      <c r="K44"/>
      <c r="L44" s="3"/>
      <c r="M44" s="3"/>
      <c r="N44"/>
      <c r="O44"/>
      <c r="P44"/>
      <c r="Q44"/>
      <c r="R44"/>
      <c r="S44"/>
      <c r="T44"/>
      <c r="U44"/>
      <c r="V44"/>
      <c r="W44"/>
      <c r="X44"/>
      <c r="Y44"/>
      <c r="Z44" s="3"/>
      <c r="AA44" s="3"/>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364564.5</v>
      </c>
      <c r="G45" s="35">
        <v>0.06</v>
      </c>
      <c r="H45"/>
      <c r="I45"/>
      <c r="J45"/>
      <c r="K45"/>
      <c r="L45" s="3"/>
      <c r="M45" s="3"/>
      <c r="N45"/>
      <c r="O45"/>
      <c r="P45"/>
      <c r="Q45"/>
      <c r="R45"/>
      <c r="S45"/>
      <c r="T45"/>
      <c r="U45"/>
      <c r="V45"/>
      <c r="W45"/>
      <c r="X45"/>
      <c r="Y45"/>
      <c r="Z45" s="3"/>
      <c r="AA45" s="3"/>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4254681</v>
      </c>
      <c r="G46" s="35">
        <v>0.7</v>
      </c>
      <c r="H46"/>
      <c r="I46"/>
      <c r="J46"/>
      <c r="K46"/>
      <c r="L46" s="3"/>
      <c r="M46" s="3"/>
      <c r="N46"/>
      <c r="O46"/>
      <c r="P46"/>
      <c r="Q46"/>
      <c r="R46"/>
      <c r="S46"/>
      <c r="T46"/>
      <c r="U46"/>
      <c r="V46"/>
      <c r="W46"/>
      <c r="X46"/>
      <c r="Y46"/>
      <c r="Z46" s="3"/>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33">
        <f>J38+O38+T38+Y38</f>
        <v>849216</v>
      </c>
      <c r="G47" s="35">
        <v>0.14000000000000001</v>
      </c>
      <c r="H47"/>
      <c r="I47"/>
      <c r="J47"/>
      <c r="K47"/>
      <c r="L47" s="3"/>
      <c r="M47" s="3"/>
      <c r="N47"/>
      <c r="O47"/>
      <c r="P47"/>
      <c r="Q47"/>
      <c r="R47"/>
      <c r="S47"/>
      <c r="T47"/>
      <c r="U47"/>
      <c r="V47"/>
      <c r="W47"/>
      <c r="X47"/>
      <c r="Y47"/>
      <c r="Z47" s="3"/>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6076068</v>
      </c>
      <c r="G48" s="35">
        <v>1</v>
      </c>
      <c r="H48"/>
      <c r="I48"/>
      <c r="J48"/>
      <c r="K48"/>
      <c r="L48" s="3"/>
      <c r="M48" s="3"/>
      <c r="N48"/>
      <c r="O48"/>
      <c r="P48"/>
      <c r="Q48"/>
      <c r="R48"/>
      <c r="S48"/>
      <c r="T48"/>
      <c r="U48"/>
      <c r="V48"/>
      <c r="W48"/>
      <c r="X48"/>
      <c r="Y48"/>
      <c r="Z48" s="3"/>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s="3"/>
      <c r="I49" s="3"/>
      <c r="J49" s="3"/>
      <c r="K49" s="3"/>
      <c r="L49" s="3"/>
      <c r="M49" s="3"/>
      <c r="N49"/>
      <c r="O49"/>
      <c r="P49"/>
      <c r="Q49"/>
      <c r="R49"/>
      <c r="S49"/>
      <c r="T49"/>
      <c r="U49"/>
      <c r="V49"/>
      <c r="W49"/>
      <c r="X49"/>
      <c r="Y49"/>
      <c r="Z49" s="3"/>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s="3"/>
      <c r="I50" s="3"/>
      <c r="J50" s="3"/>
      <c r="K50" s="3"/>
      <c r="L50" s="3"/>
      <c r="M50" s="3"/>
      <c r="N50"/>
      <c r="O50"/>
      <c r="P50"/>
      <c r="Q50"/>
      <c r="R50"/>
      <c r="S50"/>
      <c r="T50"/>
      <c r="U50"/>
      <c r="V50"/>
      <c r="W50"/>
      <c r="X50"/>
      <c r="Y50"/>
      <c r="Z50" s="3"/>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s="3"/>
      <c r="I51" s="3"/>
      <c r="J51" s="3"/>
      <c r="K51" s="3"/>
      <c r="L51" s="3"/>
      <c r="M51" s="3"/>
      <c r="N51"/>
      <c r="O51"/>
      <c r="P51"/>
      <c r="Q51"/>
      <c r="R51"/>
      <c r="S51"/>
      <c r="T51"/>
      <c r="U51"/>
      <c r="V51"/>
      <c r="W51"/>
      <c r="X51"/>
      <c r="Y51"/>
      <c r="Z51" s="3"/>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s="3"/>
      <c r="F52" s="3"/>
      <c r="G52" s="3"/>
      <c r="H52" s="3"/>
      <c r="I52" s="3"/>
      <c r="J52" s="3"/>
      <c r="K52" s="3"/>
      <c r="L52" s="3"/>
      <c r="M52" s="3"/>
      <c r="N52"/>
      <c r="O52"/>
      <c r="P52"/>
      <c r="Q52"/>
      <c r="R52"/>
      <c r="S52"/>
      <c r="T52"/>
      <c r="U52"/>
      <c r="V52"/>
      <c r="W52"/>
      <c r="X52"/>
      <c r="Y52"/>
      <c r="Z52" s="3"/>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s="94" t="s">
        <v>93</v>
      </c>
      <c r="F53" s="95" t="s">
        <v>109</v>
      </c>
      <c r="G53" s="3"/>
      <c r="H53" s="3"/>
      <c r="I53" s="98" t="s">
        <v>103</v>
      </c>
      <c r="J53" s="99"/>
      <c r="K53" s="99"/>
      <c r="L53" s="84"/>
      <c r="M53" s="84"/>
      <c r="N53" s="84"/>
      <c r="O53" s="84"/>
      <c r="P53"/>
      <c r="Q53"/>
      <c r="R53"/>
      <c r="S53"/>
      <c r="T53"/>
      <c r="U53"/>
      <c r="V53"/>
      <c r="W53"/>
      <c r="X53"/>
      <c r="Y53"/>
      <c r="Z53" s="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s="96" t="s">
        <v>110</v>
      </c>
      <c r="F54" s="97" t="s">
        <v>30</v>
      </c>
      <c r="G54" s="3"/>
      <c r="H54" s="3"/>
      <c r="I54" s="100"/>
      <c r="J54" s="101"/>
      <c r="K54" s="102"/>
      <c r="L54" s="743"/>
      <c r="M54" s="744"/>
      <c r="N54" s="744"/>
      <c r="O54" s="744"/>
      <c r="P54"/>
      <c r="Q54"/>
      <c r="R54"/>
      <c r="S54"/>
      <c r="T54"/>
      <c r="U54"/>
      <c r="V54"/>
      <c r="W54"/>
      <c r="X54"/>
      <c r="Y54"/>
      <c r="Z54" s="3"/>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s="96" t="s">
        <v>111</v>
      </c>
      <c r="F55" s="97" t="s">
        <v>112</v>
      </c>
      <c r="G55" s="3"/>
      <c r="H55" s="3"/>
      <c r="I55" s="103"/>
      <c r="J55" s="104" t="s">
        <v>104</v>
      </c>
      <c r="K55" s="101" t="s">
        <v>105</v>
      </c>
      <c r="L55" s="86"/>
      <c r="M55" s="86"/>
      <c r="N55" s="86"/>
      <c r="O55" s="87"/>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s="96" t="s">
        <v>113</v>
      </c>
      <c r="F56" s="97" t="s">
        <v>4</v>
      </c>
      <c r="G56" s="3"/>
      <c r="H56" s="3"/>
      <c r="I56" s="103" t="s">
        <v>106</v>
      </c>
      <c r="J56" s="105" t="s">
        <v>50</v>
      </c>
      <c r="K56" s="106">
        <v>0.2</v>
      </c>
      <c r="L56" s="50" t="s">
        <v>107</v>
      </c>
      <c r="M56" s="89"/>
      <c r="N56" s="89"/>
      <c r="O56" s="9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s="96" t="s">
        <v>114</v>
      </c>
      <c r="F57" s="97" t="s">
        <v>96</v>
      </c>
      <c r="G57" s="3"/>
      <c r="H57" s="3"/>
      <c r="I57" s="103" t="s">
        <v>108</v>
      </c>
      <c r="J57" s="105" t="s">
        <v>90</v>
      </c>
      <c r="K57" s="106">
        <v>0.8</v>
      </c>
      <c r="L57" s="92"/>
      <c r="M57" s="92"/>
      <c r="N57" s="92"/>
      <c r="O57" s="9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s="3"/>
      <c r="F58" s="3"/>
      <c r="G58" s="3"/>
      <c r="H58" s="3"/>
      <c r="I58"/>
      <c r="J58"/>
      <c r="K58"/>
      <c r="L58" s="745"/>
      <c r="M58" s="744"/>
      <c r="N58" s="744"/>
      <c r="O58" s="744"/>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s="3"/>
      <c r="F59" s="3"/>
      <c r="G59" s="3"/>
      <c r="H59" s="3"/>
      <c r="I59"/>
      <c r="J59"/>
      <c r="K59"/>
      <c r="L59" s="744"/>
      <c r="M59" s="744"/>
      <c r="N59" s="744"/>
      <c r="O59" s="744"/>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s="3"/>
      <c r="F60" s="3"/>
      <c r="G60" s="3"/>
      <c r="H60" s="3"/>
      <c r="I60"/>
      <c r="J60"/>
      <c r="K60"/>
      <c r="L60" s="744"/>
      <c r="M60" s="744"/>
      <c r="N60" s="744"/>
      <c r="O60" s="744"/>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5">
    <mergeCell ref="P35:R37"/>
    <mergeCell ref="U35:W37"/>
    <mergeCell ref="F10:J10"/>
    <mergeCell ref="K10:O10"/>
    <mergeCell ref="P10:T10"/>
    <mergeCell ref="U10:Y10"/>
    <mergeCell ref="L54:O54"/>
    <mergeCell ref="L58:O60"/>
    <mergeCell ref="F42:G42"/>
    <mergeCell ref="C12:C16"/>
    <mergeCell ref="C18:C21"/>
    <mergeCell ref="C23:C33"/>
    <mergeCell ref="C35:C38"/>
    <mergeCell ref="F35:H37"/>
    <mergeCell ref="K35:M37"/>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169EE-627E-479C-B39C-C59447C81C22}">
  <dimension ref="A1:AV1000"/>
  <sheetViews>
    <sheetView workbookViewId="0">
      <pane xSplit="3" ySplit="11" topLeftCell="D12" activePane="bottomRight" state="frozen"/>
      <selection pane="topRight" activeCell="D1" sqref="D1"/>
      <selection pane="bottomLeft" activeCell="A12" sqref="A12"/>
      <selection pane="bottomRight" activeCell="J38" sqref="J38"/>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21.77734375" style="5" customWidth="1"/>
    <col min="7" max="7" width="13.5546875" style="5" customWidth="1"/>
    <col min="8" max="8" width="10.6640625" style="5" customWidth="1"/>
    <col min="9" max="9" width="13.6640625" style="5" customWidth="1"/>
    <col min="10" max="10" width="9.664062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255"/>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55" t="s">
        <v>117</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55" t="s">
        <v>129</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55" t="s">
        <v>6</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s="285"/>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row>
    <row r="8" spans="1:48" ht="14.25" customHeight="1">
      <c r="A8" s="3"/>
      <c r="B8" s="3"/>
      <c r="C8" s="3"/>
      <c r="D8" s="4"/>
      <c r="E8" s="3"/>
      <c r="G8" s="3"/>
      <c r="H8" s="3"/>
      <c r="I8" s="3"/>
      <c r="J8" s="3"/>
      <c r="K8" s="3"/>
      <c r="L8" s="3"/>
      <c r="M8" s="3"/>
      <c r="N8" s="3"/>
      <c r="O8" s="3"/>
      <c r="P8" s="3"/>
      <c r="Q8" s="3"/>
      <c r="R8" s="3"/>
      <c r="S8" s="3"/>
      <c r="T8" s="3"/>
      <c r="U8" s="3"/>
      <c r="V8" s="3"/>
      <c r="W8" s="3"/>
      <c r="X8" s="3"/>
      <c r="Y8" s="3"/>
      <c r="Z8" s="3"/>
      <c r="AA8" s="3"/>
      <c r="AB8"/>
      <c r="AC8"/>
      <c r="AD8"/>
      <c r="AE8"/>
      <c r="AF8"/>
      <c r="AG8"/>
      <c r="AH8"/>
      <c r="AI8"/>
      <c r="AJ8"/>
      <c r="AK8"/>
      <c r="AL8"/>
      <c r="AM8"/>
      <c r="AN8"/>
      <c r="AO8"/>
      <c r="AP8"/>
      <c r="AQ8"/>
      <c r="AR8"/>
      <c r="AS8"/>
      <c r="AT8"/>
      <c r="AU8"/>
      <c r="AV8"/>
    </row>
    <row r="9" spans="1:48" ht="14.25" customHeight="1">
      <c r="A9" s="3"/>
      <c r="B9" s="3"/>
      <c r="C9" s="3"/>
      <c r="D9" s="4"/>
      <c r="E9"/>
      <c r="F9" s="3"/>
      <c r="G9" s="3"/>
      <c r="H9" s="3"/>
      <c r="I9" s="3"/>
      <c r="J9" s="3"/>
      <c r="K9" s="3"/>
      <c r="L9" s="3"/>
      <c r="M9" s="3"/>
      <c r="N9" s="3"/>
      <c r="O9" s="3"/>
      <c r="P9" s="3"/>
      <c r="Q9" s="3"/>
      <c r="R9" s="3"/>
      <c r="S9" s="3"/>
      <c r="T9" s="3"/>
      <c r="U9" s="3"/>
      <c r="V9" s="3"/>
      <c r="W9" s="3"/>
      <c r="X9" s="3"/>
      <c r="Y9" s="3"/>
      <c r="Z9" s="3"/>
      <c r="AA9" s="3"/>
      <c r="AB9"/>
      <c r="AC9"/>
      <c r="AD9"/>
      <c r="AE9"/>
      <c r="AF9"/>
      <c r="AG9"/>
      <c r="AH9"/>
      <c r="AI9"/>
      <c r="AJ9"/>
      <c r="AK9"/>
      <c r="AL9"/>
      <c r="AM9"/>
      <c r="AN9"/>
      <c r="AO9"/>
      <c r="AP9"/>
      <c r="AQ9"/>
      <c r="AR9"/>
      <c r="AS9"/>
      <c r="AT9"/>
      <c r="AU9"/>
      <c r="AV9"/>
    </row>
    <row r="10" spans="1:48" ht="14.25" customHeight="1">
      <c r="A10" s="3"/>
      <c r="B10" s="3"/>
      <c r="C10" s="3"/>
      <c r="D10" s="3"/>
      <c r="E10" s="6"/>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8"/>
      <c r="AB10"/>
      <c r="AC10"/>
      <c r="AD10"/>
      <c r="AE10"/>
      <c r="AF10"/>
      <c r="AG10"/>
      <c r="AH10"/>
      <c r="AI10"/>
      <c r="AJ10"/>
      <c r="AK10"/>
      <c r="AL10"/>
      <c r="AM10"/>
      <c r="AN10"/>
      <c r="AO10"/>
      <c r="AP10"/>
      <c r="AQ10"/>
      <c r="AR10"/>
      <c r="AS10"/>
      <c r="AT10"/>
      <c r="AU10"/>
      <c r="AV10"/>
    </row>
    <row r="11" spans="1:48" ht="14.25" customHeight="1">
      <c r="A11" s="3"/>
      <c r="B11" s="3"/>
      <c r="C11" s="4"/>
      <c r="D11" s="4" t="s">
        <v>22</v>
      </c>
      <c r="E11" s="4" t="s">
        <v>23</v>
      </c>
      <c r="F11" s="9" t="s">
        <v>24</v>
      </c>
      <c r="G11" s="10" t="s">
        <v>28</v>
      </c>
      <c r="H11" s="10" t="s">
        <v>25</v>
      </c>
      <c r="I11" s="10" t="s">
        <v>29</v>
      </c>
      <c r="J11" s="11"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1"/>
      <c r="AA11" s="10"/>
      <c r="AB11"/>
      <c r="AC11"/>
      <c r="AD11"/>
      <c r="AE11"/>
      <c r="AF11"/>
      <c r="AG11"/>
      <c r="AH11"/>
      <c r="AI11"/>
      <c r="AJ11"/>
      <c r="AK11"/>
      <c r="AL11"/>
      <c r="AM11"/>
      <c r="AN11"/>
      <c r="AO11"/>
      <c r="AP11"/>
      <c r="AQ11"/>
      <c r="AR11"/>
      <c r="AS11"/>
      <c r="AT11"/>
      <c r="AU11"/>
      <c r="AV11"/>
    </row>
    <row r="12" spans="1:48" ht="14.25" customHeight="1">
      <c r="A12" s="3"/>
      <c r="B12" s="3"/>
      <c r="C12" s="635" t="s">
        <v>30</v>
      </c>
      <c r="D12" s="13" t="s">
        <v>31</v>
      </c>
      <c r="E12" s="14" t="s">
        <v>32</v>
      </c>
      <c r="F12" s="241"/>
      <c r="G12" s="246"/>
      <c r="H12" s="244"/>
      <c r="I12" s="244"/>
      <c r="J12" s="300">
        <v>12500</v>
      </c>
      <c r="K12" s="321"/>
      <c r="L12" s="322"/>
      <c r="M12" s="323"/>
      <c r="N12" s="323"/>
      <c r="O12" s="300">
        <v>13600</v>
      </c>
      <c r="P12" s="323"/>
      <c r="Q12" s="322"/>
      <c r="R12" s="323"/>
      <c r="S12" s="323"/>
      <c r="T12" s="300">
        <v>12600</v>
      </c>
      <c r="U12" s="321"/>
      <c r="V12" s="322"/>
      <c r="W12" s="323"/>
      <c r="X12" s="323"/>
      <c r="Y12" s="300">
        <v>12750</v>
      </c>
      <c r="Z12" s="300">
        <f>SUM(J12,O12,T12,Y12)</f>
        <v>51450</v>
      </c>
      <c r="AA12" s="3"/>
      <c r="AB12"/>
      <c r="AC12"/>
      <c r="AD12"/>
      <c r="AE12"/>
      <c r="AF12"/>
      <c r="AG12"/>
      <c r="AH12"/>
      <c r="AI12"/>
      <c r="AJ12"/>
      <c r="AK12"/>
      <c r="AL12"/>
      <c r="AM12"/>
      <c r="AN12"/>
      <c r="AO12"/>
      <c r="AP12"/>
      <c r="AQ12"/>
      <c r="AR12"/>
      <c r="AS12"/>
      <c r="AT12"/>
      <c r="AU12"/>
      <c r="AV12"/>
    </row>
    <row r="13" spans="1:48" ht="14.25" customHeight="1">
      <c r="A13" s="3"/>
      <c r="B13" s="3"/>
      <c r="C13" s="636"/>
      <c r="D13" s="13" t="s">
        <v>33</v>
      </c>
      <c r="E13" s="6" t="s">
        <v>34</v>
      </c>
      <c r="F13" s="241"/>
      <c r="G13" s="246"/>
      <c r="H13" s="244"/>
      <c r="I13" s="244"/>
      <c r="J13" s="300">
        <v>7500</v>
      </c>
      <c r="K13" s="321"/>
      <c r="L13" s="322"/>
      <c r="M13" s="323"/>
      <c r="N13" s="323"/>
      <c r="O13" s="300">
        <v>13600</v>
      </c>
      <c r="P13" s="323"/>
      <c r="Q13" s="322"/>
      <c r="R13" s="323"/>
      <c r="S13" s="323"/>
      <c r="T13" s="300">
        <v>16200</v>
      </c>
      <c r="U13" s="321"/>
      <c r="V13" s="322"/>
      <c r="W13" s="323"/>
      <c r="X13" s="323"/>
      <c r="Y13" s="300">
        <v>21250</v>
      </c>
      <c r="Z13" s="300">
        <f>SUM(J13,O13,T13,Y13)</f>
        <v>58550</v>
      </c>
      <c r="AA13" s="3"/>
      <c r="AB13"/>
      <c r="AC13"/>
      <c r="AD13"/>
      <c r="AE13"/>
      <c r="AF13"/>
      <c r="AG13"/>
      <c r="AH13"/>
      <c r="AI13"/>
      <c r="AJ13"/>
      <c r="AK13"/>
      <c r="AL13"/>
      <c r="AM13"/>
      <c r="AN13"/>
      <c r="AO13"/>
      <c r="AP13"/>
      <c r="AQ13"/>
      <c r="AR13"/>
      <c r="AS13"/>
      <c r="AT13"/>
      <c r="AU13"/>
      <c r="AV13"/>
    </row>
    <row r="14" spans="1:48" ht="14.25" customHeight="1">
      <c r="A14" s="3"/>
      <c r="B14" s="3"/>
      <c r="C14" s="636"/>
      <c r="D14" s="13" t="s">
        <v>35</v>
      </c>
      <c r="E14" s="6" t="s">
        <v>36</v>
      </c>
      <c r="F14" s="241"/>
      <c r="G14" s="246"/>
      <c r="H14" s="244"/>
      <c r="I14" s="244"/>
      <c r="J14" s="300">
        <v>5000</v>
      </c>
      <c r="K14" s="321"/>
      <c r="L14" s="322"/>
      <c r="M14" s="323"/>
      <c r="N14" s="323"/>
      <c r="O14" s="300">
        <v>6800</v>
      </c>
      <c r="P14" s="323"/>
      <c r="Q14" s="322"/>
      <c r="R14" s="323"/>
      <c r="S14" s="323"/>
      <c r="T14" s="300">
        <v>7200</v>
      </c>
      <c r="U14" s="321"/>
      <c r="V14" s="322"/>
      <c r="W14" s="323"/>
      <c r="X14" s="323"/>
      <c r="Y14" s="300">
        <v>8500</v>
      </c>
      <c r="Z14" s="300">
        <f>SUM(J14,O14,T14,Y14)</f>
        <v>27500</v>
      </c>
      <c r="AA14" s="3"/>
      <c r="AB14"/>
      <c r="AC14"/>
      <c r="AD14"/>
      <c r="AE14"/>
      <c r="AF14"/>
      <c r="AG14"/>
      <c r="AH14"/>
      <c r="AI14"/>
      <c r="AJ14"/>
      <c r="AK14"/>
      <c r="AL14"/>
      <c r="AM14"/>
      <c r="AN14"/>
      <c r="AO14"/>
      <c r="AP14"/>
      <c r="AQ14"/>
      <c r="AR14"/>
      <c r="AS14"/>
      <c r="AT14"/>
      <c r="AU14"/>
      <c r="AV14"/>
    </row>
    <row r="15" spans="1:48" ht="14.25" customHeight="1" thickBot="1">
      <c r="A15" s="3"/>
      <c r="B15" s="3"/>
      <c r="C15" s="636"/>
      <c r="D15" s="18" t="s">
        <v>37</v>
      </c>
      <c r="E15" s="19" t="s">
        <v>38</v>
      </c>
      <c r="F15" s="241"/>
      <c r="G15" s="246"/>
      <c r="H15" s="244"/>
      <c r="I15" s="244"/>
      <c r="J15" s="300">
        <f>SUM(H15:I15)</f>
        <v>0</v>
      </c>
      <c r="K15" s="321"/>
      <c r="L15" s="322"/>
      <c r="M15" s="323"/>
      <c r="N15" s="323"/>
      <c r="O15" s="300">
        <f>SUM(M15:N15)</f>
        <v>0</v>
      </c>
      <c r="P15" s="323"/>
      <c r="Q15" s="322"/>
      <c r="R15" s="323"/>
      <c r="S15" s="323"/>
      <c r="T15" s="300">
        <f>SUM(R15:S15)</f>
        <v>0</v>
      </c>
      <c r="U15" s="352"/>
      <c r="V15" s="322"/>
      <c r="W15" s="353"/>
      <c r="X15" s="353"/>
      <c r="Y15" s="300">
        <f>SUM(W15:X15)</f>
        <v>0</v>
      </c>
      <c r="Z15" s="300">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3"/>
      <c r="E16" s="4" t="s">
        <v>39</v>
      </c>
      <c r="F16" s="242"/>
      <c r="G16" s="253"/>
      <c r="H16" s="253"/>
      <c r="I16" s="253"/>
      <c r="J16" s="308">
        <f>SUM(J12:J15)</f>
        <v>25000</v>
      </c>
      <c r="K16" s="354"/>
      <c r="L16" s="355"/>
      <c r="M16" s="355"/>
      <c r="N16" s="355"/>
      <c r="O16" s="308">
        <f>SUM(O12:O15)</f>
        <v>34000</v>
      </c>
      <c r="P16" s="354"/>
      <c r="Q16" s="355"/>
      <c r="R16" s="355"/>
      <c r="S16" s="355"/>
      <c r="T16" s="308">
        <f>SUM(T12:T15)</f>
        <v>36000</v>
      </c>
      <c r="U16" s="356"/>
      <c r="V16" s="355"/>
      <c r="W16" s="357"/>
      <c r="X16" s="357"/>
      <c r="Y16" s="308">
        <f>SUM(Y12:Y15)</f>
        <v>42500</v>
      </c>
      <c r="Z16" s="308"/>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314"/>
      <c r="K17" s="356"/>
      <c r="L17" s="357"/>
      <c r="M17" s="357"/>
      <c r="N17" s="357"/>
      <c r="O17" s="314"/>
      <c r="P17" s="356"/>
      <c r="Q17" s="357"/>
      <c r="R17" s="357"/>
      <c r="S17" s="357"/>
      <c r="T17" s="314"/>
      <c r="U17" s="356"/>
      <c r="V17" s="357"/>
      <c r="W17" s="357"/>
      <c r="X17" s="357"/>
      <c r="Y17" s="314"/>
      <c r="Z17" s="314"/>
      <c r="AA17" s="3"/>
      <c r="AB17"/>
      <c r="AC17"/>
      <c r="AD17"/>
      <c r="AE17"/>
      <c r="AF17"/>
      <c r="AG17"/>
      <c r="AH17"/>
      <c r="AI17"/>
      <c r="AJ17"/>
      <c r="AK17"/>
      <c r="AL17"/>
      <c r="AM17"/>
      <c r="AN17"/>
      <c r="AO17"/>
      <c r="AP17"/>
      <c r="AQ17"/>
      <c r="AR17"/>
      <c r="AS17"/>
      <c r="AT17"/>
      <c r="AU17"/>
      <c r="AV17"/>
    </row>
    <row r="18" spans="1:48" ht="14.25" customHeight="1">
      <c r="A18" s="3"/>
      <c r="B18" s="3"/>
      <c r="C18" s="635" t="s">
        <v>3</v>
      </c>
      <c r="D18" s="13" t="s">
        <v>41</v>
      </c>
      <c r="E18" s="24" t="s">
        <v>42</v>
      </c>
      <c r="F18" s="241"/>
      <c r="G18" s="246"/>
      <c r="H18" s="244"/>
      <c r="I18" s="244"/>
      <c r="J18" s="300"/>
      <c r="K18" s="323"/>
      <c r="L18" s="322"/>
      <c r="M18" s="323"/>
      <c r="N18" s="323"/>
      <c r="O18" s="300"/>
      <c r="P18" s="323"/>
      <c r="Q18" s="322"/>
      <c r="R18" s="323"/>
      <c r="S18" s="323"/>
      <c r="T18" s="300"/>
      <c r="U18" s="321"/>
      <c r="V18" s="322"/>
      <c r="W18" s="323"/>
      <c r="X18" s="323"/>
      <c r="Y18" s="300"/>
      <c r="Z18" s="300">
        <f>SUM(J18,O18,T18,Y18)</f>
        <v>0</v>
      </c>
      <c r="AA18" s="3"/>
      <c r="AB18"/>
      <c r="AC18"/>
      <c r="AD18"/>
      <c r="AE18"/>
      <c r="AF18"/>
      <c r="AG18"/>
      <c r="AH18"/>
      <c r="AI18"/>
      <c r="AJ18"/>
      <c r="AK18"/>
      <c r="AL18"/>
      <c r="AM18"/>
      <c r="AN18"/>
      <c r="AO18"/>
      <c r="AP18"/>
      <c r="AQ18"/>
      <c r="AR18"/>
      <c r="AS18"/>
      <c r="AT18"/>
      <c r="AU18"/>
      <c r="AV18"/>
    </row>
    <row r="19" spans="1:48" ht="14.25" customHeight="1">
      <c r="A19" s="3"/>
      <c r="B19" s="3"/>
      <c r="C19" s="636"/>
      <c r="D19" s="13" t="s">
        <v>43</v>
      </c>
      <c r="E19" s="6" t="s">
        <v>44</v>
      </c>
      <c r="F19" s="241"/>
      <c r="G19" s="246"/>
      <c r="H19" s="244"/>
      <c r="I19" s="244"/>
      <c r="J19" s="300"/>
      <c r="K19" s="323"/>
      <c r="L19" s="322"/>
      <c r="M19" s="323"/>
      <c r="N19" s="323"/>
      <c r="O19" s="300"/>
      <c r="P19" s="323"/>
      <c r="Q19" s="322"/>
      <c r="R19" s="323"/>
      <c r="S19" s="323"/>
      <c r="T19" s="300"/>
      <c r="U19" s="321"/>
      <c r="V19" s="322"/>
      <c r="W19" s="323"/>
      <c r="X19" s="323"/>
      <c r="Y19" s="300"/>
      <c r="Z19" s="300">
        <f>SUM(J19,O19,T19,Y19)</f>
        <v>0</v>
      </c>
      <c r="AA19" s="3"/>
      <c r="AB19"/>
      <c r="AC19"/>
      <c r="AD19"/>
      <c r="AE19"/>
      <c r="AF19"/>
      <c r="AG19"/>
      <c r="AH19"/>
      <c r="AI19"/>
      <c r="AJ19"/>
      <c r="AK19"/>
      <c r="AL19"/>
      <c r="AM19"/>
      <c r="AN19"/>
      <c r="AO19"/>
      <c r="AP19"/>
      <c r="AQ19"/>
      <c r="AR19"/>
      <c r="AS19"/>
      <c r="AT19"/>
      <c r="AU19"/>
      <c r="AV19"/>
    </row>
    <row r="20" spans="1:48" ht="31.5" customHeight="1" thickBot="1">
      <c r="A20" s="3"/>
      <c r="B20" s="3"/>
      <c r="C20" s="636"/>
      <c r="D20" s="18" t="s">
        <v>45</v>
      </c>
      <c r="E20" s="315" t="s">
        <v>190</v>
      </c>
      <c r="F20" s="241"/>
      <c r="G20" s="246"/>
      <c r="H20" s="244"/>
      <c r="I20" s="244"/>
      <c r="J20" s="300">
        <v>30000</v>
      </c>
      <c r="K20" s="323"/>
      <c r="L20" s="322"/>
      <c r="M20" s="323"/>
      <c r="N20" s="323"/>
      <c r="O20" s="300">
        <v>40800</v>
      </c>
      <c r="P20" s="323"/>
      <c r="Q20" s="322"/>
      <c r="R20" s="323"/>
      <c r="S20" s="323"/>
      <c r="T20" s="300">
        <v>43200</v>
      </c>
      <c r="U20" s="352"/>
      <c r="V20" s="322"/>
      <c r="W20" s="353"/>
      <c r="X20" s="353"/>
      <c r="Y20" s="300">
        <v>51000</v>
      </c>
      <c r="Z20" s="300">
        <f>SUM(J20,O20,T20,Y20)</f>
        <v>165000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317" t="s">
        <v>47</v>
      </c>
      <c r="F21" s="242"/>
      <c r="G21" s="253"/>
      <c r="H21" s="253"/>
      <c r="I21" s="253"/>
      <c r="J21" s="308">
        <f>SUM(J18:J20)</f>
        <v>30000</v>
      </c>
      <c r="K21" s="354"/>
      <c r="L21" s="355"/>
      <c r="M21" s="355"/>
      <c r="N21" s="355"/>
      <c r="O21" s="308">
        <f>SUM(O18:O20)</f>
        <v>40800</v>
      </c>
      <c r="P21" s="354"/>
      <c r="Q21" s="355"/>
      <c r="R21" s="355"/>
      <c r="S21" s="355"/>
      <c r="T21" s="308">
        <f>SUM(T18:T20)</f>
        <v>43200</v>
      </c>
      <c r="U21" s="356"/>
      <c r="V21" s="355"/>
      <c r="W21" s="357"/>
      <c r="X21" s="357"/>
      <c r="Y21" s="308">
        <f>SUM(Y18:Y20)</f>
        <v>51000</v>
      </c>
      <c r="Z21" s="308"/>
      <c r="AA21" s="3"/>
      <c r="AB21"/>
      <c r="AC21"/>
      <c r="AD21"/>
      <c r="AE21"/>
      <c r="AF21"/>
      <c r="AG21"/>
      <c r="AH21"/>
      <c r="AI21"/>
      <c r="AJ21"/>
      <c r="AK21"/>
      <c r="AL21"/>
      <c r="AM21"/>
      <c r="AN21"/>
      <c r="AO21"/>
      <c r="AP21"/>
      <c r="AQ21"/>
      <c r="AR21"/>
      <c r="AS21"/>
      <c r="AT21"/>
      <c r="AU21"/>
      <c r="AV21"/>
    </row>
    <row r="22" spans="1:48" ht="14.25" customHeight="1">
      <c r="A22" s="3"/>
      <c r="B22" s="3"/>
      <c r="C22" s="3"/>
      <c r="D22" s="3"/>
      <c r="E22" s="73"/>
      <c r="F22" s="243"/>
      <c r="G22" s="255"/>
      <c r="H22" s="255"/>
      <c r="I22" s="255"/>
      <c r="J22" s="314"/>
      <c r="K22" s="356"/>
      <c r="L22" s="357"/>
      <c r="M22" s="357"/>
      <c r="N22" s="357"/>
      <c r="O22" s="314"/>
      <c r="P22" s="356"/>
      <c r="Q22" s="357"/>
      <c r="R22" s="357"/>
      <c r="S22" s="357"/>
      <c r="T22" s="314"/>
      <c r="U22" s="356"/>
      <c r="V22" s="357"/>
      <c r="W22" s="357"/>
      <c r="X22" s="357"/>
      <c r="Y22" s="314"/>
      <c r="Z22" s="314"/>
      <c r="AA22" s="3"/>
      <c r="AB22"/>
      <c r="AC22"/>
      <c r="AD22"/>
      <c r="AE22"/>
      <c r="AF22"/>
      <c r="AG22"/>
      <c r="AH22"/>
      <c r="AI22"/>
      <c r="AJ22"/>
      <c r="AK22"/>
      <c r="AL22"/>
      <c r="AM22"/>
      <c r="AN22"/>
      <c r="AO22"/>
      <c r="AP22"/>
      <c r="AQ22"/>
      <c r="AR22"/>
      <c r="AS22"/>
      <c r="AT22"/>
      <c r="AU22"/>
      <c r="AV22"/>
    </row>
    <row r="23" spans="1:48" ht="28.5" customHeight="1">
      <c r="A23" s="3"/>
      <c r="B23" s="3"/>
      <c r="C23" s="638" t="s">
        <v>48</v>
      </c>
      <c r="D23" s="13" t="s">
        <v>49</v>
      </c>
      <c r="E23" s="318" t="s">
        <v>50</v>
      </c>
      <c r="F23" s="241"/>
      <c r="G23" s="246"/>
      <c r="H23" s="244"/>
      <c r="I23" s="244"/>
      <c r="J23" s="300">
        <v>89000</v>
      </c>
      <c r="K23" s="321"/>
      <c r="L23" s="322"/>
      <c r="M23" s="323"/>
      <c r="N23" s="323"/>
      <c r="O23" s="300">
        <v>90780</v>
      </c>
      <c r="P23" s="321"/>
      <c r="Q23" s="322"/>
      <c r="R23" s="323"/>
      <c r="S23" s="323"/>
      <c r="T23" s="300">
        <v>64080</v>
      </c>
      <c r="U23" s="321"/>
      <c r="V23" s="322"/>
      <c r="W23" s="323"/>
      <c r="X23" s="323"/>
      <c r="Y23" s="300">
        <v>52955</v>
      </c>
      <c r="Z23" s="300">
        <f t="shared" ref="Z23:Z32" si="0">SUM(J23,O23,T23,Y23)</f>
        <v>296815</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319" t="s">
        <v>52</v>
      </c>
      <c r="F24" s="241"/>
      <c r="G24" s="246"/>
      <c r="H24" s="244"/>
      <c r="I24" s="244"/>
      <c r="J24" s="300">
        <f>SUM(H24:I24)</f>
        <v>0</v>
      </c>
      <c r="K24" s="321"/>
      <c r="L24" s="322"/>
      <c r="M24" s="323"/>
      <c r="N24" s="323"/>
      <c r="O24" s="300">
        <f>SUM(M24:N24)</f>
        <v>0</v>
      </c>
      <c r="P24" s="321"/>
      <c r="Q24" s="322"/>
      <c r="R24" s="323"/>
      <c r="S24" s="323"/>
      <c r="T24" s="300">
        <f>SUM(R24:S24)</f>
        <v>0</v>
      </c>
      <c r="U24" s="321"/>
      <c r="V24" s="322"/>
      <c r="W24" s="323"/>
      <c r="X24" s="323"/>
      <c r="Y24" s="300">
        <f>SUM(W24:X24)</f>
        <v>0</v>
      </c>
      <c r="Z24" s="300">
        <f t="shared" si="0"/>
        <v>0</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318" t="s">
        <v>54</v>
      </c>
      <c r="F25" s="241"/>
      <c r="G25" s="246"/>
      <c r="H25" s="244"/>
      <c r="I25" s="244"/>
      <c r="J25" s="300">
        <f>SUM(H25:I25)</f>
        <v>0</v>
      </c>
      <c r="K25" s="321"/>
      <c r="L25" s="322"/>
      <c r="M25" s="323"/>
      <c r="N25" s="323"/>
      <c r="O25" s="300">
        <f>SUM(M25:N25)</f>
        <v>0</v>
      </c>
      <c r="P25" s="321"/>
      <c r="Q25" s="322"/>
      <c r="R25" s="323"/>
      <c r="S25" s="323"/>
      <c r="T25" s="300">
        <f>SUM(R25:S25)</f>
        <v>0</v>
      </c>
      <c r="U25" s="321"/>
      <c r="V25" s="322"/>
      <c r="W25" s="323"/>
      <c r="X25" s="323"/>
      <c r="Y25" s="300">
        <f>SUM(W25:X25)</f>
        <v>0</v>
      </c>
      <c r="Z25" s="300">
        <f t="shared" si="0"/>
        <v>0</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320" t="s">
        <v>56</v>
      </c>
      <c r="F26" s="241"/>
      <c r="G26" s="246"/>
      <c r="H26" s="244"/>
      <c r="I26" s="244"/>
      <c r="J26" s="300">
        <f>SUM(H26:I26)</f>
        <v>0</v>
      </c>
      <c r="K26" s="321"/>
      <c r="L26" s="322"/>
      <c r="M26" s="323"/>
      <c r="N26" s="323"/>
      <c r="O26" s="300">
        <f>SUM(M26:N26)</f>
        <v>0</v>
      </c>
      <c r="P26" s="321"/>
      <c r="Q26" s="322"/>
      <c r="R26" s="323"/>
      <c r="S26" s="323"/>
      <c r="T26" s="300">
        <f>SUM(R26:S26)</f>
        <v>0</v>
      </c>
      <c r="U26" s="321"/>
      <c r="V26" s="322"/>
      <c r="W26" s="323"/>
      <c r="X26" s="323"/>
      <c r="Y26" s="300">
        <f>SUM(W26:X26)</f>
        <v>0</v>
      </c>
      <c r="Z26" s="300">
        <f t="shared" si="0"/>
        <v>0</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320" t="s">
        <v>58</v>
      </c>
      <c r="F27" s="241"/>
      <c r="G27" s="246"/>
      <c r="H27" s="244"/>
      <c r="I27" s="244"/>
      <c r="J27" s="300">
        <v>66750</v>
      </c>
      <c r="K27" s="321"/>
      <c r="L27" s="322"/>
      <c r="M27" s="323"/>
      <c r="N27" s="323"/>
      <c r="O27" s="300">
        <v>90780</v>
      </c>
      <c r="P27" s="321"/>
      <c r="Q27" s="322"/>
      <c r="R27" s="323"/>
      <c r="S27" s="323"/>
      <c r="T27" s="300">
        <v>96120</v>
      </c>
      <c r="U27" s="321"/>
      <c r="V27" s="322"/>
      <c r="W27" s="323"/>
      <c r="X27" s="323"/>
      <c r="Y27" s="300">
        <v>60520</v>
      </c>
      <c r="Z27" s="300">
        <f t="shared" si="0"/>
        <v>314170</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318" t="s">
        <v>60</v>
      </c>
      <c r="F28" s="241"/>
      <c r="G28" s="246"/>
      <c r="H28" s="244"/>
      <c r="I28" s="244"/>
      <c r="J28" s="300">
        <f>SUM(H28:I28)</f>
        <v>0</v>
      </c>
      <c r="K28" s="321"/>
      <c r="L28" s="322"/>
      <c r="M28" s="323"/>
      <c r="N28" s="323"/>
      <c r="O28" s="300">
        <f>SUM(M28:N28)</f>
        <v>0</v>
      </c>
      <c r="P28" s="321"/>
      <c r="Q28" s="322"/>
      <c r="R28" s="323"/>
      <c r="S28" s="323"/>
      <c r="T28" s="300">
        <f>SUM(R28:S28)</f>
        <v>0</v>
      </c>
      <c r="U28" s="321"/>
      <c r="V28" s="322"/>
      <c r="W28" s="323"/>
      <c r="X28" s="323"/>
      <c r="Y28" s="300">
        <f>SUM(W28:X28)</f>
        <v>0</v>
      </c>
      <c r="Z28" s="300">
        <f t="shared" si="0"/>
        <v>0</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318" t="s">
        <v>62</v>
      </c>
      <c r="F29" s="241"/>
      <c r="G29" s="246"/>
      <c r="H29" s="244"/>
      <c r="I29" s="244"/>
      <c r="J29" s="300">
        <v>0</v>
      </c>
      <c r="K29" s="321"/>
      <c r="L29" s="322"/>
      <c r="M29" s="323"/>
      <c r="N29" s="323"/>
      <c r="O29" s="300"/>
      <c r="P29" s="321"/>
      <c r="Q29" s="322"/>
      <c r="R29" s="323"/>
      <c r="S29" s="323"/>
      <c r="T29" s="300"/>
      <c r="U29" s="321"/>
      <c r="V29" s="322"/>
      <c r="W29" s="323"/>
      <c r="X29" s="323"/>
      <c r="Y29" s="300"/>
      <c r="Z29" s="300">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320" t="s">
        <v>64</v>
      </c>
      <c r="F30" s="241"/>
      <c r="G30" s="246"/>
      <c r="H30" s="244"/>
      <c r="I30" s="244"/>
      <c r="J30" s="300">
        <f>SUM(H30:I30)</f>
        <v>0</v>
      </c>
      <c r="K30" s="321"/>
      <c r="L30" s="322"/>
      <c r="M30" s="323"/>
      <c r="N30" s="323"/>
      <c r="O30" s="300">
        <f>SUM(M30:N30)</f>
        <v>0</v>
      </c>
      <c r="P30" s="321"/>
      <c r="Q30" s="322"/>
      <c r="R30" s="323"/>
      <c r="S30" s="323"/>
      <c r="T30" s="300">
        <f>SUM(R30:S30)</f>
        <v>0</v>
      </c>
      <c r="U30" s="321"/>
      <c r="V30" s="322"/>
      <c r="W30" s="323"/>
      <c r="X30" s="323"/>
      <c r="Y30" s="300">
        <f>SUM(W30:X30)</f>
        <v>0</v>
      </c>
      <c r="Z30" s="300">
        <f t="shared" si="0"/>
        <v>0</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320" t="s">
        <v>66</v>
      </c>
      <c r="F31" s="241"/>
      <c r="G31" s="246"/>
      <c r="H31" s="244"/>
      <c r="I31" s="244"/>
      <c r="J31" s="300">
        <f>SUM(H31:I31)</f>
        <v>0</v>
      </c>
      <c r="K31" s="321"/>
      <c r="L31" s="322"/>
      <c r="M31" s="323"/>
      <c r="N31" s="323"/>
      <c r="O31" s="300">
        <f>SUM(M31:N31)</f>
        <v>0</v>
      </c>
      <c r="P31" s="321"/>
      <c r="Q31" s="322"/>
      <c r="R31" s="323"/>
      <c r="S31" s="323"/>
      <c r="T31" s="300">
        <f>SUM(R31:S31)</f>
        <v>0</v>
      </c>
      <c r="U31" s="321"/>
      <c r="V31" s="322"/>
      <c r="W31" s="323"/>
      <c r="X31" s="323"/>
      <c r="Y31" s="300">
        <f>SUM(W31:X31)</f>
        <v>0</v>
      </c>
      <c r="Z31" s="300">
        <f t="shared" si="0"/>
        <v>0</v>
      </c>
      <c r="AA31" s="3"/>
      <c r="AB31"/>
      <c r="AC31"/>
      <c r="AD31"/>
      <c r="AE31"/>
      <c r="AF31"/>
      <c r="AG31"/>
      <c r="AH31"/>
      <c r="AI31"/>
      <c r="AJ31"/>
      <c r="AK31"/>
      <c r="AL31"/>
      <c r="AM31"/>
      <c r="AN31"/>
      <c r="AO31"/>
      <c r="AP31"/>
      <c r="AQ31"/>
      <c r="AR31"/>
      <c r="AS31"/>
      <c r="AT31"/>
      <c r="AU31"/>
      <c r="AV31"/>
    </row>
    <row r="32" spans="1:48" ht="30" customHeight="1" thickBot="1">
      <c r="A32" s="3"/>
      <c r="B32" s="3"/>
      <c r="C32" s="636"/>
      <c r="D32" s="18" t="s">
        <v>67</v>
      </c>
      <c r="E32" s="315" t="s">
        <v>191</v>
      </c>
      <c r="F32" s="241"/>
      <c r="G32" s="246"/>
      <c r="H32" s="244"/>
      <c r="I32" s="244"/>
      <c r="J32" s="300">
        <v>289250</v>
      </c>
      <c r="K32" s="321"/>
      <c r="L32" s="322"/>
      <c r="M32" s="323"/>
      <c r="N32" s="323"/>
      <c r="O32" s="300">
        <v>423640</v>
      </c>
      <c r="P32" s="321"/>
      <c r="Q32" s="322"/>
      <c r="R32" s="323"/>
      <c r="S32" s="323"/>
      <c r="T32" s="300">
        <v>480600</v>
      </c>
      <c r="U32" s="352"/>
      <c r="V32" s="358"/>
      <c r="W32" s="353"/>
      <c r="X32" s="353"/>
      <c r="Y32" s="300">
        <v>643025</v>
      </c>
      <c r="Z32" s="300">
        <f t="shared" si="0"/>
        <v>1836515</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c r="G33" s="253"/>
      <c r="H33" s="253"/>
      <c r="I33" s="253"/>
      <c r="J33" s="308">
        <f>SUM(J23:J32)</f>
        <v>445000</v>
      </c>
      <c r="K33" s="354"/>
      <c r="L33" s="355"/>
      <c r="M33" s="355"/>
      <c r="N33" s="355"/>
      <c r="O33" s="308">
        <f>SUM(O23:O32)</f>
        <v>605200</v>
      </c>
      <c r="P33" s="354"/>
      <c r="Q33" s="355"/>
      <c r="R33" s="355"/>
      <c r="S33" s="355"/>
      <c r="T33" s="308">
        <f>SUM(T23:T32)</f>
        <v>640800</v>
      </c>
      <c r="U33" s="356"/>
      <c r="V33" s="357"/>
      <c r="W33" s="357"/>
      <c r="X33" s="357"/>
      <c r="Y33" s="308">
        <f>SUM(Y23:Y32)</f>
        <v>756500</v>
      </c>
      <c r="Z33" s="308"/>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314"/>
      <c r="K34" s="356"/>
      <c r="L34" s="357"/>
      <c r="M34" s="357"/>
      <c r="N34" s="357"/>
      <c r="O34" s="314"/>
      <c r="P34" s="356"/>
      <c r="Q34" s="357"/>
      <c r="R34" s="357"/>
      <c r="S34" s="357"/>
      <c r="T34" s="314"/>
      <c r="U34" s="356"/>
      <c r="V34" s="357"/>
      <c r="W34" s="357"/>
      <c r="X34" s="357"/>
      <c r="Y34" s="314"/>
      <c r="Z34" s="314"/>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244"/>
      <c r="J35" s="300">
        <f>SUM(H35:I35)</f>
        <v>0</v>
      </c>
      <c r="K35" s="731" t="s">
        <v>40</v>
      </c>
      <c r="L35" s="732"/>
      <c r="M35" s="733"/>
      <c r="N35" s="323"/>
      <c r="O35" s="300">
        <f>SUM(M35:N35)</f>
        <v>0</v>
      </c>
      <c r="P35" s="731" t="s">
        <v>40</v>
      </c>
      <c r="Q35" s="732"/>
      <c r="R35" s="733"/>
      <c r="S35" s="323"/>
      <c r="T35" s="300">
        <f>SUM(R35:S35)</f>
        <v>0</v>
      </c>
      <c r="U35" s="740" t="s">
        <v>40</v>
      </c>
      <c r="V35" s="732"/>
      <c r="W35" s="733"/>
      <c r="X35" s="323"/>
      <c r="Y35" s="300">
        <f>SUM(W35:X35)</f>
        <v>0</v>
      </c>
      <c r="Z35" s="300">
        <f>SUM(J35,O35,T35,Y35)</f>
        <v>0</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300">
        <f>SUM(H36:I36)</f>
        <v>0</v>
      </c>
      <c r="K36" s="734"/>
      <c r="L36" s="735"/>
      <c r="M36" s="736"/>
      <c r="N36" s="323"/>
      <c r="O36" s="300">
        <f>SUM(M36:N36)</f>
        <v>0</v>
      </c>
      <c r="P36" s="734"/>
      <c r="Q36" s="735"/>
      <c r="R36" s="736"/>
      <c r="S36" s="323"/>
      <c r="T36" s="300">
        <f>SUM(R36:S36)</f>
        <v>0</v>
      </c>
      <c r="U36" s="741"/>
      <c r="V36" s="735"/>
      <c r="W36" s="736"/>
      <c r="X36" s="323"/>
      <c r="Y36" s="300">
        <f>SUM(W36:X36)</f>
        <v>0</v>
      </c>
      <c r="Z36" s="300">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306">
        <f>SUM(H37:I37)</f>
        <v>0</v>
      </c>
      <c r="K37" s="737"/>
      <c r="L37" s="738"/>
      <c r="M37" s="739"/>
      <c r="N37" s="353"/>
      <c r="O37" s="306">
        <f>SUM(M37:N37)</f>
        <v>0</v>
      </c>
      <c r="P37" s="737"/>
      <c r="Q37" s="738"/>
      <c r="R37" s="739"/>
      <c r="S37" s="353"/>
      <c r="T37" s="306">
        <f>SUM(R37:S37)</f>
        <v>0</v>
      </c>
      <c r="U37" s="742"/>
      <c r="V37" s="738"/>
      <c r="W37" s="739"/>
      <c r="X37" s="353"/>
      <c r="Y37" s="306">
        <f>SUM(W37:X37)</f>
        <v>0</v>
      </c>
      <c r="Z37" s="306">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55"/>
      <c r="J38" s="314">
        <f>SUM(J35:J37)</f>
        <v>0</v>
      </c>
      <c r="K38" s="356"/>
      <c r="L38" s="357"/>
      <c r="M38" s="357"/>
      <c r="N38" s="357"/>
      <c r="O38" s="314">
        <f>SUM(O35:O37)</f>
        <v>0</v>
      </c>
      <c r="P38" s="356"/>
      <c r="Q38" s="357"/>
      <c r="R38" s="357"/>
      <c r="S38" s="357"/>
      <c r="T38" s="314">
        <f>SUM(T35:T37)</f>
        <v>0</v>
      </c>
      <c r="U38" s="356"/>
      <c r="V38" s="357"/>
      <c r="W38" s="357"/>
      <c r="X38" s="357"/>
      <c r="Y38" s="314">
        <f>SUM(Y35:Y37)</f>
        <v>0</v>
      </c>
      <c r="Z38" s="314"/>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255"/>
      <c r="G39" s="255"/>
      <c r="H39" s="255"/>
      <c r="I39" s="255"/>
      <c r="J39" s="265"/>
      <c r="K39" s="255"/>
      <c r="L39" s="255"/>
      <c r="M39" s="255"/>
      <c r="N39" s="255"/>
      <c r="O39" s="265"/>
      <c r="P39" s="255"/>
      <c r="Q39" s="255"/>
      <c r="R39" s="255"/>
      <c r="S39" s="255"/>
      <c r="T39" s="265"/>
      <c r="U39" s="255"/>
      <c r="V39" s="255"/>
      <c r="W39" s="255"/>
      <c r="X39" s="255"/>
      <c r="Y39" s="265"/>
      <c r="Z39" s="265"/>
      <c r="AA39" s="3"/>
      <c r="AB39"/>
      <c r="AC39"/>
      <c r="AD39"/>
      <c r="AE39"/>
      <c r="AF39"/>
      <c r="AG39"/>
      <c r="AH39"/>
      <c r="AI39"/>
      <c r="AJ39"/>
      <c r="AK39"/>
      <c r="AL39"/>
      <c r="AM39"/>
      <c r="AN39"/>
      <c r="AO39"/>
      <c r="AP39"/>
      <c r="AQ39"/>
      <c r="AR39"/>
      <c r="AS39"/>
      <c r="AT39"/>
      <c r="AU39"/>
      <c r="AV39"/>
    </row>
    <row r="40" spans="1:48" ht="14.25" customHeight="1">
      <c r="A40" s="3"/>
      <c r="B40" s="3"/>
      <c r="C40"/>
      <c r="D40" s="3"/>
      <c r="E40" s="4"/>
      <c r="F40" s="255"/>
      <c r="G40" s="255"/>
      <c r="H40" s="255"/>
      <c r="I40" s="255"/>
      <c r="J40" s="265"/>
      <c r="K40" s="255"/>
      <c r="L40" s="255"/>
      <c r="M40" s="255"/>
      <c r="N40" s="255"/>
      <c r="O40" s="265"/>
      <c r="P40" s="255"/>
      <c r="Q40" s="255"/>
      <c r="R40" s="255"/>
      <c r="S40" s="255"/>
      <c r="T40" s="265"/>
      <c r="U40" s="255"/>
      <c r="V40" s="255"/>
      <c r="W40" s="255"/>
      <c r="X40" s="255"/>
      <c r="Y40" s="265"/>
      <c r="Z40" s="265"/>
      <c r="AA40" s="3"/>
      <c r="AB40"/>
      <c r="AC40"/>
      <c r="AD40"/>
      <c r="AE40"/>
      <c r="AF40"/>
      <c r="AG40"/>
      <c r="AH40"/>
      <c r="AI40"/>
      <c r="AJ40"/>
      <c r="AK40"/>
      <c r="AL40"/>
      <c r="AM40"/>
      <c r="AN40"/>
      <c r="AO40"/>
      <c r="AP40"/>
      <c r="AQ40"/>
      <c r="AR40"/>
      <c r="AS40"/>
      <c r="AT40"/>
      <c r="AU40"/>
      <c r="AV40"/>
    </row>
    <row r="41" spans="1:48" ht="14.25" customHeight="1">
      <c r="A41" s="3"/>
      <c r="B41" s="3"/>
      <c r="C41" s="3"/>
      <c r="D41" s="3"/>
      <c r="E41" s="4"/>
      <c r="F41" s="3"/>
      <c r="G41" s="3"/>
      <c r="H41" s="3"/>
      <c r="I41" s="3"/>
      <c r="J41" s="3"/>
      <c r="K41" s="3"/>
      <c r="L41" s="3"/>
      <c r="M41" s="3"/>
      <c r="N41" s="3"/>
      <c r="O41" s="3"/>
      <c r="P41" s="3"/>
      <c r="Q41" s="3"/>
      <c r="R41" s="3"/>
      <c r="S41" s="3"/>
      <c r="T41" s="3"/>
      <c r="U41" s="3"/>
      <c r="V41" s="3"/>
      <c r="W41" s="3"/>
      <c r="X41" s="3"/>
      <c r="Y41" s="3"/>
      <c r="Z41" s="3"/>
      <c r="AA41" s="3"/>
      <c r="AB41"/>
      <c r="AC41"/>
      <c r="AD41"/>
      <c r="AE41"/>
      <c r="AF41"/>
      <c r="AG41"/>
      <c r="AH41"/>
      <c r="AI41"/>
      <c r="AJ41"/>
      <c r="AK41"/>
      <c r="AL41"/>
      <c r="AM41"/>
      <c r="AN41"/>
      <c r="AO41"/>
      <c r="AP41"/>
      <c r="AQ41"/>
      <c r="AR41"/>
      <c r="AS41"/>
      <c r="AT41"/>
      <c r="AU41"/>
      <c r="AV41"/>
    </row>
    <row r="42" spans="1:48" ht="14.25" customHeight="1">
      <c r="A42" s="3"/>
      <c r="B42" s="3"/>
      <c r="C42" s="3"/>
      <c r="D42" s="3"/>
      <c r="E42" s="3"/>
      <c r="F42" s="633" t="s">
        <v>0</v>
      </c>
      <c r="G42" s="634"/>
      <c r="H42"/>
      <c r="I42"/>
      <c r="J42"/>
      <c r="K42"/>
      <c r="L42" s="3"/>
      <c r="M42" s="3"/>
      <c r="N42"/>
      <c r="O42"/>
      <c r="P42"/>
      <c r="Q42"/>
      <c r="R42"/>
      <c r="S42"/>
      <c r="T42"/>
      <c r="U42"/>
      <c r="V42"/>
      <c r="W42"/>
      <c r="X42"/>
      <c r="Y42"/>
      <c r="Z42" s="3"/>
      <c r="AA42" s="3"/>
      <c r="AB42"/>
      <c r="AC42"/>
      <c r="AD42"/>
      <c r="AE42"/>
      <c r="AF42"/>
      <c r="AG42"/>
      <c r="AH42"/>
      <c r="AI42"/>
      <c r="AJ42"/>
      <c r="AK42"/>
      <c r="AL42"/>
      <c r="AM42"/>
      <c r="AN42"/>
      <c r="AO42"/>
      <c r="AP42"/>
      <c r="AQ42"/>
      <c r="AR42"/>
      <c r="AS42"/>
      <c r="AT42"/>
      <c r="AU42"/>
      <c r="AV42"/>
    </row>
    <row r="43" spans="1:48" ht="14.25" customHeight="1">
      <c r="A43" s="3"/>
      <c r="B43" s="3"/>
      <c r="C43" s="3"/>
      <c r="D43" s="3"/>
      <c r="E43" s="31" t="s">
        <v>77</v>
      </c>
      <c r="F43" s="31" t="s">
        <v>78</v>
      </c>
      <c r="G43" s="32" t="s">
        <v>79</v>
      </c>
      <c r="H43"/>
      <c r="I43"/>
      <c r="J43"/>
      <c r="K43"/>
      <c r="L43" s="3"/>
      <c r="M43" s="3"/>
      <c r="N43"/>
      <c r="O43"/>
      <c r="P43"/>
      <c r="Q43"/>
      <c r="R43"/>
      <c r="S43"/>
      <c r="T43"/>
      <c r="U43"/>
      <c r="V43"/>
      <c r="W43"/>
      <c r="X43"/>
      <c r="Y43"/>
      <c r="Z43" s="3"/>
      <c r="AA43" s="3"/>
      <c r="AB43"/>
      <c r="AC43"/>
      <c r="AD43"/>
      <c r="AE43"/>
      <c r="AF43"/>
      <c r="AG43"/>
      <c r="AH43"/>
      <c r="AI43"/>
      <c r="AJ43"/>
      <c r="AK43"/>
      <c r="AL43"/>
      <c r="AM43"/>
      <c r="AN43"/>
      <c r="AO43"/>
      <c r="AP43"/>
      <c r="AQ43"/>
      <c r="AR43"/>
      <c r="AS43"/>
      <c r="AT43"/>
      <c r="AU43"/>
      <c r="AV43"/>
    </row>
    <row r="44" spans="1:48" ht="14.25" customHeight="1">
      <c r="A44" s="3"/>
      <c r="B44" s="3"/>
      <c r="C44" s="3"/>
      <c r="D44" s="3"/>
      <c r="E44" s="15" t="s">
        <v>30</v>
      </c>
      <c r="F44" s="33">
        <f>J16+O16+T16+Y16</f>
        <v>137500</v>
      </c>
      <c r="G44" s="35">
        <v>0.05</v>
      </c>
      <c r="H44"/>
      <c r="I44"/>
      <c r="J44"/>
      <c r="K44"/>
      <c r="L44" s="3"/>
      <c r="M44" s="3"/>
      <c r="N44"/>
      <c r="O44"/>
      <c r="P44"/>
      <c r="Q44"/>
      <c r="R44"/>
      <c r="S44"/>
      <c r="T44"/>
      <c r="U44"/>
      <c r="V44"/>
      <c r="W44"/>
      <c r="X44"/>
      <c r="Y44"/>
      <c r="Z44" s="3"/>
      <c r="AA44" s="3"/>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165000</v>
      </c>
      <c r="G45" s="35">
        <v>0.06</v>
      </c>
      <c r="H45"/>
      <c r="I45"/>
      <c r="J45"/>
      <c r="K45"/>
      <c r="L45" s="3"/>
      <c r="M45" s="3"/>
      <c r="N45"/>
      <c r="O45"/>
      <c r="P45"/>
      <c r="Q45"/>
      <c r="R45"/>
      <c r="S45"/>
      <c r="T45"/>
      <c r="U45"/>
      <c r="V45"/>
      <c r="W45"/>
      <c r="X45"/>
      <c r="Y45"/>
      <c r="Z45" s="3"/>
      <c r="AA45" s="3"/>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2447500</v>
      </c>
      <c r="G46" s="35">
        <v>0.89</v>
      </c>
      <c r="H46"/>
      <c r="I46"/>
      <c r="J46"/>
      <c r="K46"/>
      <c r="L46" s="3"/>
      <c r="M46" s="3"/>
      <c r="N46"/>
      <c r="O46"/>
      <c r="P46"/>
      <c r="Q46"/>
      <c r="R46"/>
      <c r="S46"/>
      <c r="T46"/>
      <c r="U46"/>
      <c r="V46"/>
      <c r="W46"/>
      <c r="X46"/>
      <c r="Y46"/>
      <c r="Z46" s="3"/>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33">
        <f>J38+O38+T38+Y38</f>
        <v>0</v>
      </c>
      <c r="G47" s="35">
        <v>0</v>
      </c>
      <c r="H47"/>
      <c r="I47"/>
      <c r="J47"/>
      <c r="K47"/>
      <c r="L47" s="3"/>
      <c r="M47" s="3"/>
      <c r="N47"/>
      <c r="O47"/>
      <c r="P47"/>
      <c r="Q47"/>
      <c r="R47"/>
      <c r="S47"/>
      <c r="T47"/>
      <c r="U47"/>
      <c r="V47"/>
      <c r="W47"/>
      <c r="X47"/>
      <c r="Y47"/>
      <c r="Z47" s="3"/>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2750000</v>
      </c>
      <c r="G48" s="35">
        <v>1</v>
      </c>
      <c r="H48"/>
      <c r="I48"/>
      <c r="J48"/>
      <c r="K48"/>
      <c r="L48" s="3"/>
      <c r="M48" s="3"/>
      <c r="N48"/>
      <c r="O48"/>
      <c r="P48"/>
      <c r="Q48"/>
      <c r="R48"/>
      <c r="S48"/>
      <c r="T48"/>
      <c r="U48"/>
      <c r="V48"/>
      <c r="W48"/>
      <c r="X48"/>
      <c r="Y48"/>
      <c r="Z48" s="3"/>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s="3"/>
      <c r="I49" s="3"/>
      <c r="J49" s="3"/>
      <c r="K49" s="3"/>
      <c r="L49" s="3"/>
      <c r="M49" s="3"/>
      <c r="N49"/>
      <c r="O49"/>
      <c r="P49"/>
      <c r="Q49"/>
      <c r="R49"/>
      <c r="S49"/>
      <c r="T49"/>
      <c r="U49"/>
      <c r="V49"/>
      <c r="W49"/>
      <c r="X49"/>
      <c r="Y49"/>
      <c r="Z49" s="3"/>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s="3"/>
      <c r="I50" s="3"/>
      <c r="J50" s="3"/>
      <c r="K50" s="3"/>
      <c r="L50" s="3"/>
      <c r="M50" s="3"/>
      <c r="N50"/>
      <c r="O50"/>
      <c r="P50"/>
      <c r="Q50"/>
      <c r="R50"/>
      <c r="S50"/>
      <c r="T50"/>
      <c r="U50"/>
      <c r="V50"/>
      <c r="W50"/>
      <c r="X50"/>
      <c r="Y50"/>
      <c r="Z50" s="3"/>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s="3"/>
      <c r="I51" s="3"/>
      <c r="J51" s="3"/>
      <c r="K51" s="3"/>
      <c r="L51" s="3"/>
      <c r="M51" s="3"/>
      <c r="N51"/>
      <c r="O51"/>
      <c r="P51"/>
      <c r="Q51"/>
      <c r="R51"/>
      <c r="S51"/>
      <c r="T51"/>
      <c r="U51"/>
      <c r="V51"/>
      <c r="W51"/>
      <c r="X51"/>
      <c r="Y51"/>
      <c r="Z51" s="3"/>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s="3"/>
      <c r="F52" s="3"/>
      <c r="G52" s="3"/>
      <c r="H52" s="3"/>
      <c r="I52" s="3"/>
      <c r="J52" s="3"/>
      <c r="K52" s="3"/>
      <c r="L52" s="3"/>
      <c r="M52" s="3"/>
      <c r="N52"/>
      <c r="O52"/>
      <c r="P52"/>
      <c r="Q52"/>
      <c r="R52"/>
      <c r="S52"/>
      <c r="T52"/>
      <c r="U52"/>
      <c r="V52"/>
      <c r="W52"/>
      <c r="X52"/>
      <c r="Y52"/>
      <c r="Z52" s="3"/>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s="3"/>
      <c r="F53" s="3"/>
      <c r="G53" s="3"/>
      <c r="H53" s="3"/>
      <c r="I53" s="3"/>
      <c r="J53" s="3"/>
      <c r="K53" s="3"/>
      <c r="L53" s="3"/>
      <c r="M53" s="3"/>
      <c r="N53"/>
      <c r="O53"/>
      <c r="P53"/>
      <c r="Q53"/>
      <c r="R53"/>
      <c r="S53"/>
      <c r="T53"/>
      <c r="U53"/>
      <c r="V53"/>
      <c r="W53"/>
      <c r="X53"/>
      <c r="Y53"/>
      <c r="Z53" s="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3">
    <mergeCell ref="K35:M37"/>
    <mergeCell ref="P35:R37"/>
    <mergeCell ref="U35:W37"/>
    <mergeCell ref="F10:J10"/>
    <mergeCell ref="K10:O10"/>
    <mergeCell ref="P10:T10"/>
    <mergeCell ref="U10:Y10"/>
    <mergeCell ref="F42:G42"/>
    <mergeCell ref="C12:C16"/>
    <mergeCell ref="C18:C21"/>
    <mergeCell ref="C23:C33"/>
    <mergeCell ref="C35:C38"/>
    <mergeCell ref="F35:H37"/>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6AD64-0D19-43AE-A5F6-7C418BF21B25}">
  <dimension ref="A1:AV1000"/>
  <sheetViews>
    <sheetView workbookViewId="0">
      <pane xSplit="3" ySplit="11" topLeftCell="D12" activePane="bottomRight" state="frozen"/>
      <selection pane="topRight" activeCell="D1" sqref="D1"/>
      <selection pane="bottomLeft" activeCell="A12" sqref="A12"/>
      <selection pane="bottomRight" activeCell="K43" sqref="K43"/>
    </sheetView>
  </sheetViews>
  <sheetFormatPr defaultColWidth="14" defaultRowHeight="15" customHeight="1"/>
  <cols>
    <col min="1" max="2" width="9.6640625" style="5" customWidth="1"/>
    <col min="3" max="3" width="15.44140625" style="5" customWidth="1"/>
    <col min="4" max="4" width="9.6640625" style="5" customWidth="1"/>
    <col min="5" max="5" width="69.5546875" style="5" customWidth="1"/>
    <col min="6" max="6" width="13.77734375" style="5" customWidth="1"/>
    <col min="7" max="7" width="13.5546875" style="5" customWidth="1"/>
    <col min="8" max="8" width="10.6640625" style="5" customWidth="1"/>
    <col min="9" max="9" width="13.6640625" style="5" customWidth="1"/>
    <col min="10" max="10" width="11.3320312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255"/>
      <c r="G2" s="3"/>
      <c r="H2" s="3"/>
      <c r="I2"/>
      <c r="J2"/>
      <c r="K2"/>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255"/>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66" t="s">
        <v>118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66" t="s">
        <v>196</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66" t="s">
        <v>6</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row>
    <row r="8" spans="1:48" ht="14.25" customHeight="1">
      <c r="A8" s="3"/>
      <c r="B8" s="3"/>
      <c r="C8" s="3"/>
      <c r="D8" s="4"/>
      <c r="E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row>
    <row r="9" spans="1:48" ht="14.25" customHeight="1">
      <c r="A9" s="3"/>
      <c r="B9" s="3"/>
      <c r="C9" s="3"/>
      <c r="D9" s="4"/>
      <c r="E9"/>
      <c r="F9" s="3"/>
      <c r="G9" s="3"/>
      <c r="H9" s="3"/>
      <c r="I9" s="3"/>
      <c r="J9" s="3"/>
      <c r="K9" s="3"/>
      <c r="L9" s="3"/>
      <c r="M9" s="3"/>
      <c r="N9" s="3"/>
      <c r="O9" s="3"/>
      <c r="P9" s="3"/>
      <c r="Q9" s="3"/>
      <c r="R9" s="3"/>
      <c r="S9" s="3"/>
      <c r="T9" s="3"/>
      <c r="U9" s="3"/>
      <c r="V9" s="3"/>
      <c r="W9" s="3"/>
      <c r="X9" s="3"/>
      <c r="Y9" s="3"/>
      <c r="Z9" s="3"/>
      <c r="AA9" s="3"/>
      <c r="AB9"/>
      <c r="AC9"/>
      <c r="AD9"/>
      <c r="AE9"/>
      <c r="AF9"/>
      <c r="AG9"/>
      <c r="AH9"/>
      <c r="AI9"/>
      <c r="AJ9"/>
      <c r="AK9"/>
      <c r="AL9"/>
      <c r="AM9"/>
      <c r="AN9"/>
      <c r="AO9"/>
      <c r="AP9"/>
      <c r="AQ9"/>
      <c r="AR9"/>
      <c r="AS9"/>
      <c r="AT9"/>
      <c r="AU9"/>
      <c r="AV9"/>
    </row>
    <row r="10" spans="1:48" ht="14.25" customHeight="1">
      <c r="A10" s="3"/>
      <c r="B10" s="3"/>
      <c r="C10" s="3"/>
      <c r="D10" s="3"/>
      <c r="E10" s="325"/>
      <c r="F10" s="766">
        <v>2024</v>
      </c>
      <c r="G10" s="767"/>
      <c r="H10" s="767"/>
      <c r="I10" s="767"/>
      <c r="J10" s="768"/>
      <c r="K10" s="766">
        <v>2025</v>
      </c>
      <c r="L10" s="767"/>
      <c r="M10" s="767"/>
      <c r="N10" s="767"/>
      <c r="O10" s="768"/>
      <c r="P10" s="766">
        <v>2026</v>
      </c>
      <c r="Q10" s="767"/>
      <c r="R10" s="767"/>
      <c r="S10" s="767"/>
      <c r="T10" s="768"/>
      <c r="U10" s="766">
        <v>2027</v>
      </c>
      <c r="V10" s="767"/>
      <c r="W10" s="767"/>
      <c r="X10" s="767"/>
      <c r="Y10" s="768"/>
      <c r="Z10" s="7" t="s">
        <v>21</v>
      </c>
      <c r="AA10" s="8"/>
      <c r="AB10"/>
      <c r="AC10"/>
      <c r="AD10"/>
      <c r="AE10"/>
      <c r="AF10"/>
      <c r="AG10"/>
      <c r="AH10"/>
      <c r="AI10"/>
      <c r="AJ10"/>
      <c r="AK10"/>
      <c r="AL10"/>
      <c r="AM10"/>
      <c r="AN10"/>
      <c r="AO10"/>
      <c r="AP10"/>
      <c r="AQ10"/>
      <c r="AR10"/>
      <c r="AS10"/>
      <c r="AT10"/>
      <c r="AU10"/>
      <c r="AV10"/>
    </row>
    <row r="11" spans="1:48" ht="14.25" customHeight="1">
      <c r="A11" s="3"/>
      <c r="B11" s="3"/>
      <c r="C11" s="4"/>
      <c r="D11" s="327" t="s">
        <v>22</v>
      </c>
      <c r="E11" s="327" t="s">
        <v>23</v>
      </c>
      <c r="F11" s="342" t="s">
        <v>24</v>
      </c>
      <c r="G11" s="297" t="s">
        <v>28</v>
      </c>
      <c r="H11" s="297" t="s">
        <v>25</v>
      </c>
      <c r="I11" s="297" t="s">
        <v>29</v>
      </c>
      <c r="J11" s="284" t="s">
        <v>27</v>
      </c>
      <c r="K11" s="296" t="s">
        <v>24</v>
      </c>
      <c r="L11" s="297" t="s">
        <v>28</v>
      </c>
      <c r="M11" s="297" t="s">
        <v>25</v>
      </c>
      <c r="N11" s="297" t="s">
        <v>29</v>
      </c>
      <c r="O11" s="284" t="s">
        <v>27</v>
      </c>
      <c r="P11" s="296" t="s">
        <v>24</v>
      </c>
      <c r="Q11" s="297" t="s">
        <v>28</v>
      </c>
      <c r="R11" s="297" t="s">
        <v>25</v>
      </c>
      <c r="S11" s="297" t="s">
        <v>29</v>
      </c>
      <c r="T11" s="284" t="s">
        <v>27</v>
      </c>
      <c r="U11" s="296" t="s">
        <v>24</v>
      </c>
      <c r="V11" s="297" t="s">
        <v>28</v>
      </c>
      <c r="W11" s="297" t="s">
        <v>25</v>
      </c>
      <c r="X11" s="297" t="s">
        <v>29</v>
      </c>
      <c r="Y11" s="284" t="s">
        <v>27</v>
      </c>
      <c r="Z11" s="12"/>
      <c r="AA11" s="10"/>
      <c r="AB11"/>
      <c r="AC11"/>
      <c r="AD11"/>
      <c r="AE11"/>
      <c r="AF11"/>
      <c r="AG11"/>
      <c r="AH11"/>
      <c r="AI11"/>
      <c r="AJ11"/>
      <c r="AK11"/>
      <c r="AL11"/>
      <c r="AM11"/>
      <c r="AN11"/>
      <c r="AO11"/>
      <c r="AP11"/>
      <c r="AQ11"/>
      <c r="AR11"/>
      <c r="AS11"/>
      <c r="AT11"/>
      <c r="AU11"/>
      <c r="AV11"/>
    </row>
    <row r="12" spans="1:48" ht="14.25" customHeight="1">
      <c r="A12" s="42"/>
      <c r="B12" s="3"/>
      <c r="C12" s="635" t="s">
        <v>30</v>
      </c>
      <c r="D12" s="326" t="s">
        <v>31</v>
      </c>
      <c r="E12" s="27" t="s">
        <v>32</v>
      </c>
      <c r="F12" s="241"/>
      <c r="G12" s="246"/>
      <c r="H12" s="244"/>
      <c r="I12" s="244"/>
      <c r="J12" s="277">
        <v>12241.25</v>
      </c>
      <c r="K12" s="321"/>
      <c r="L12" s="322"/>
      <c r="M12" s="323"/>
      <c r="N12" s="323"/>
      <c r="O12" s="277">
        <v>21593.5</v>
      </c>
      <c r="P12" s="323"/>
      <c r="Q12" s="322"/>
      <c r="R12" s="323"/>
      <c r="S12" s="323"/>
      <c r="T12" s="277">
        <v>28821.75</v>
      </c>
      <c r="U12" s="321"/>
      <c r="V12" s="322"/>
      <c r="W12" s="323"/>
      <c r="X12" s="323"/>
      <c r="Y12" s="277">
        <v>37897.5</v>
      </c>
      <c r="Z12" s="286">
        <f>SUM(J12,O12,T12,Y12)</f>
        <v>100554</v>
      </c>
      <c r="AA12" s="3"/>
      <c r="AB12"/>
      <c r="AC12"/>
      <c r="AD12"/>
      <c r="AE12"/>
      <c r="AF12"/>
      <c r="AG12"/>
      <c r="AH12"/>
      <c r="AI12"/>
      <c r="AJ12"/>
      <c r="AK12"/>
      <c r="AL12"/>
      <c r="AM12"/>
      <c r="AN12"/>
      <c r="AO12"/>
      <c r="AP12"/>
      <c r="AQ12"/>
      <c r="AR12"/>
      <c r="AS12"/>
      <c r="AT12"/>
      <c r="AU12"/>
      <c r="AV12"/>
    </row>
    <row r="13" spans="1:48" ht="14.25" customHeight="1">
      <c r="A13" s="3"/>
      <c r="B13" s="3"/>
      <c r="C13" s="636"/>
      <c r="D13" s="13" t="s">
        <v>33</v>
      </c>
      <c r="E13" s="6" t="s">
        <v>34</v>
      </c>
      <c r="F13" s="241"/>
      <c r="G13" s="246"/>
      <c r="H13" s="244"/>
      <c r="I13" s="244"/>
      <c r="J13" s="278">
        <v>12241.25</v>
      </c>
      <c r="K13" s="343"/>
      <c r="L13" s="344"/>
      <c r="M13" s="345"/>
      <c r="N13" s="345"/>
      <c r="O13" s="278">
        <v>21593.5</v>
      </c>
      <c r="P13" s="345"/>
      <c r="Q13" s="344"/>
      <c r="R13" s="345"/>
      <c r="S13" s="345"/>
      <c r="T13" s="278">
        <v>28821.75</v>
      </c>
      <c r="U13" s="343"/>
      <c r="V13" s="344"/>
      <c r="W13" s="345"/>
      <c r="X13" s="345"/>
      <c r="Y13" s="278">
        <v>37897.5</v>
      </c>
      <c r="Z13" s="286">
        <f>SUM(J13,O13,T13,Y13)</f>
        <v>100554</v>
      </c>
      <c r="AA13" s="3"/>
      <c r="AB13"/>
      <c r="AC13"/>
      <c r="AD13"/>
      <c r="AE13"/>
      <c r="AF13"/>
      <c r="AG13"/>
      <c r="AH13"/>
      <c r="AI13"/>
      <c r="AJ13"/>
      <c r="AK13"/>
      <c r="AL13"/>
      <c r="AM13"/>
      <c r="AN13"/>
      <c r="AO13"/>
      <c r="AP13"/>
      <c r="AQ13"/>
      <c r="AR13"/>
      <c r="AS13"/>
      <c r="AT13"/>
      <c r="AU13"/>
      <c r="AV13"/>
    </row>
    <row r="14" spans="1:48" ht="14.25" customHeight="1">
      <c r="A14" s="3"/>
      <c r="B14" s="3"/>
      <c r="C14" s="636"/>
      <c r="D14" s="13" t="s">
        <v>35</v>
      </c>
      <c r="E14" s="6" t="s">
        <v>36</v>
      </c>
      <c r="F14" s="241"/>
      <c r="G14" s="246"/>
      <c r="H14" s="244"/>
      <c r="I14" s="244"/>
      <c r="J14" s="278">
        <v>24482.5</v>
      </c>
      <c r="K14" s="343"/>
      <c r="L14" s="344"/>
      <c r="M14" s="345"/>
      <c r="N14" s="345"/>
      <c r="O14" s="278">
        <v>43187</v>
      </c>
      <c r="P14" s="345"/>
      <c r="Q14" s="344"/>
      <c r="R14" s="345"/>
      <c r="S14" s="345"/>
      <c r="T14" s="278">
        <v>57643.5</v>
      </c>
      <c r="U14" s="343"/>
      <c r="V14" s="344"/>
      <c r="W14" s="345"/>
      <c r="X14" s="345"/>
      <c r="Y14" s="278">
        <v>75795</v>
      </c>
      <c r="Z14" s="286">
        <f>SUM(J14,O14,T14,Y14)</f>
        <v>201108</v>
      </c>
      <c r="AA14" s="3"/>
      <c r="AB14"/>
      <c r="AC14"/>
      <c r="AD14"/>
      <c r="AE14"/>
      <c r="AF14"/>
      <c r="AG14"/>
      <c r="AH14"/>
      <c r="AI14"/>
      <c r="AJ14"/>
      <c r="AK14"/>
      <c r="AL14"/>
      <c r="AM14"/>
      <c r="AN14"/>
      <c r="AO14"/>
      <c r="AP14"/>
      <c r="AQ14"/>
      <c r="AR14"/>
      <c r="AS14"/>
      <c r="AT14"/>
      <c r="AU14"/>
      <c r="AV14"/>
    </row>
    <row r="15" spans="1:48" ht="14.25" customHeight="1" thickBot="1">
      <c r="A15" s="3"/>
      <c r="B15" s="3"/>
      <c r="C15" s="636"/>
      <c r="D15" s="18" t="s">
        <v>37</v>
      </c>
      <c r="E15" s="19" t="s">
        <v>38</v>
      </c>
      <c r="F15" s="241"/>
      <c r="G15" s="246"/>
      <c r="H15" s="244"/>
      <c r="I15" s="244"/>
      <c r="J15" s="278">
        <v>0</v>
      </c>
      <c r="K15" s="343"/>
      <c r="L15" s="344"/>
      <c r="M15" s="345"/>
      <c r="N15" s="345"/>
      <c r="O15" s="278">
        <v>0</v>
      </c>
      <c r="P15" s="345"/>
      <c r="Q15" s="344"/>
      <c r="R15" s="345"/>
      <c r="S15" s="345"/>
      <c r="T15" s="278">
        <v>0</v>
      </c>
      <c r="U15" s="346"/>
      <c r="V15" s="344"/>
      <c r="W15" s="347"/>
      <c r="X15" s="347"/>
      <c r="Y15" s="282">
        <v>0</v>
      </c>
      <c r="Z15" s="287">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3"/>
      <c r="E16" s="4" t="s">
        <v>39</v>
      </c>
      <c r="F16" s="242"/>
      <c r="G16" s="253"/>
      <c r="H16" s="253"/>
      <c r="I16" s="253"/>
      <c r="J16" s="279">
        <v>48965</v>
      </c>
      <c r="K16" s="348"/>
      <c r="L16" s="349"/>
      <c r="M16" s="349"/>
      <c r="N16" s="349"/>
      <c r="O16" s="279">
        <v>86374</v>
      </c>
      <c r="P16" s="348"/>
      <c r="Q16" s="349"/>
      <c r="R16" s="349"/>
      <c r="S16" s="349"/>
      <c r="T16" s="279">
        <v>115287</v>
      </c>
      <c r="U16" s="350"/>
      <c r="V16" s="349"/>
      <c r="W16" s="351"/>
      <c r="X16" s="351"/>
      <c r="Y16" s="280">
        <v>151590</v>
      </c>
      <c r="Z16" s="171"/>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280"/>
      <c r="K17" s="350"/>
      <c r="L17" s="351"/>
      <c r="M17" s="351"/>
      <c r="N17" s="351"/>
      <c r="O17" s="280"/>
      <c r="P17" s="350"/>
      <c r="Q17" s="351"/>
      <c r="R17" s="351"/>
      <c r="S17" s="351"/>
      <c r="T17" s="280"/>
      <c r="U17" s="350"/>
      <c r="V17" s="351"/>
      <c r="W17" s="351"/>
      <c r="X17" s="351"/>
      <c r="Y17" s="280"/>
      <c r="Z17" s="171"/>
      <c r="AA17" s="3"/>
      <c r="AB17"/>
      <c r="AC17"/>
      <c r="AD17"/>
      <c r="AE17"/>
      <c r="AF17"/>
      <c r="AG17"/>
      <c r="AH17"/>
      <c r="AI17"/>
      <c r="AJ17"/>
      <c r="AK17"/>
      <c r="AL17"/>
      <c r="AM17"/>
      <c r="AN17"/>
      <c r="AO17"/>
      <c r="AP17"/>
      <c r="AQ17"/>
      <c r="AR17"/>
      <c r="AS17"/>
      <c r="AT17"/>
      <c r="AU17"/>
      <c r="AV17"/>
    </row>
    <row r="18" spans="1:48" ht="14.25" customHeight="1">
      <c r="A18" s="42"/>
      <c r="B18" s="3"/>
      <c r="C18" s="635" t="s">
        <v>3</v>
      </c>
      <c r="D18" s="13" t="s">
        <v>41</v>
      </c>
      <c r="E18" s="24" t="s">
        <v>42</v>
      </c>
      <c r="F18" s="241"/>
      <c r="G18" s="246"/>
      <c r="H18" s="244"/>
      <c r="I18" s="244"/>
      <c r="J18" s="278">
        <v>44068.5</v>
      </c>
      <c r="K18" s="345"/>
      <c r="L18" s="344"/>
      <c r="M18" s="345"/>
      <c r="N18" s="345"/>
      <c r="O18" s="278">
        <v>77736.75</v>
      </c>
      <c r="P18" s="345"/>
      <c r="Q18" s="344"/>
      <c r="R18" s="345"/>
      <c r="S18" s="345"/>
      <c r="T18" s="278">
        <v>103758</v>
      </c>
      <c r="U18" s="343"/>
      <c r="V18" s="344"/>
      <c r="W18" s="345"/>
      <c r="X18" s="345"/>
      <c r="Y18" s="278">
        <v>136430.25</v>
      </c>
      <c r="Z18" s="286">
        <f>SUM(J18,O18,T18,Y18)</f>
        <v>361993.5</v>
      </c>
      <c r="AA18" s="3"/>
      <c r="AB18"/>
      <c r="AC18"/>
      <c r="AD18"/>
      <c r="AE18"/>
      <c r="AF18"/>
      <c r="AG18"/>
      <c r="AH18"/>
      <c r="AI18"/>
      <c r="AJ18"/>
      <c r="AK18"/>
      <c r="AL18"/>
      <c r="AM18"/>
      <c r="AN18"/>
      <c r="AO18"/>
      <c r="AP18"/>
      <c r="AQ18"/>
      <c r="AR18"/>
      <c r="AS18"/>
      <c r="AT18"/>
      <c r="AU18"/>
      <c r="AV18"/>
    </row>
    <row r="19" spans="1:48" ht="14.25" customHeight="1">
      <c r="A19" s="3"/>
      <c r="B19" s="3"/>
      <c r="C19" s="636"/>
      <c r="D19" s="13" t="s">
        <v>43</v>
      </c>
      <c r="E19" s="6" t="s">
        <v>44</v>
      </c>
      <c r="F19" s="241"/>
      <c r="G19" s="246"/>
      <c r="H19" s="244"/>
      <c r="I19" s="244"/>
      <c r="J19" s="278">
        <v>14689.5</v>
      </c>
      <c r="K19" s="345"/>
      <c r="L19" s="344"/>
      <c r="M19" s="345"/>
      <c r="N19" s="345"/>
      <c r="O19" s="278">
        <v>25912.25</v>
      </c>
      <c r="P19" s="345"/>
      <c r="Q19" s="344"/>
      <c r="R19" s="345"/>
      <c r="S19" s="345"/>
      <c r="T19" s="278">
        <v>34586</v>
      </c>
      <c r="U19" s="343"/>
      <c r="V19" s="344"/>
      <c r="W19" s="345"/>
      <c r="X19" s="345"/>
      <c r="Y19" s="278">
        <v>45476.75</v>
      </c>
      <c r="Z19" s="286">
        <f>SUM(J19,O19,T19,Y19)</f>
        <v>120664.5</v>
      </c>
      <c r="AA19" s="3"/>
      <c r="AB19"/>
      <c r="AC19"/>
      <c r="AD19"/>
      <c r="AE19"/>
      <c r="AF19"/>
      <c r="AG19"/>
      <c r="AH19"/>
      <c r="AI19"/>
      <c r="AJ19"/>
      <c r="AK19"/>
      <c r="AL19"/>
      <c r="AM19"/>
      <c r="AN19"/>
      <c r="AO19"/>
      <c r="AP19"/>
      <c r="AQ19"/>
      <c r="AR19"/>
      <c r="AS19"/>
      <c r="AT19"/>
      <c r="AU19"/>
      <c r="AV19"/>
    </row>
    <row r="20" spans="1:48" ht="14.25" customHeight="1" thickBot="1">
      <c r="A20" s="3"/>
      <c r="B20" s="3"/>
      <c r="C20" s="636"/>
      <c r="D20" s="18" t="s">
        <v>45</v>
      </c>
      <c r="E20" s="19" t="s">
        <v>46</v>
      </c>
      <c r="F20" s="241"/>
      <c r="G20" s="246"/>
      <c r="H20" s="244"/>
      <c r="I20" s="244"/>
      <c r="J20" s="278">
        <v>0</v>
      </c>
      <c r="K20" s="345"/>
      <c r="L20" s="344"/>
      <c r="M20" s="345"/>
      <c r="N20" s="345"/>
      <c r="O20" s="278">
        <v>0</v>
      </c>
      <c r="P20" s="345"/>
      <c r="Q20" s="344"/>
      <c r="R20" s="345"/>
      <c r="S20" s="345"/>
      <c r="T20" s="278">
        <v>0</v>
      </c>
      <c r="U20" s="346"/>
      <c r="V20" s="344"/>
      <c r="W20" s="347"/>
      <c r="X20" s="347"/>
      <c r="Y20" s="282">
        <v>0</v>
      </c>
      <c r="Z20" s="287">
        <f>SUM(J20,O20,T20,Y20)</f>
        <v>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4" t="s">
        <v>47</v>
      </c>
      <c r="F21" s="242"/>
      <c r="G21" s="253"/>
      <c r="H21" s="253"/>
      <c r="I21" s="253"/>
      <c r="J21" s="279">
        <v>58758</v>
      </c>
      <c r="K21" s="348"/>
      <c r="L21" s="349"/>
      <c r="M21" s="349"/>
      <c r="N21" s="349"/>
      <c r="O21" s="279">
        <v>103649</v>
      </c>
      <c r="P21" s="348"/>
      <c r="Q21" s="349"/>
      <c r="R21" s="349"/>
      <c r="S21" s="349"/>
      <c r="T21" s="279">
        <v>138344</v>
      </c>
      <c r="U21" s="350"/>
      <c r="V21" s="349"/>
      <c r="W21" s="351"/>
      <c r="X21" s="351"/>
      <c r="Y21" s="280">
        <v>181907</v>
      </c>
      <c r="Z21" s="171"/>
      <c r="AA21" s="3"/>
      <c r="AB21"/>
      <c r="AC21"/>
      <c r="AD21"/>
      <c r="AE21"/>
      <c r="AF21"/>
      <c r="AG21"/>
      <c r="AH21"/>
      <c r="AI21"/>
      <c r="AJ21"/>
      <c r="AK21"/>
      <c r="AL21"/>
      <c r="AM21"/>
      <c r="AN21"/>
      <c r="AO21"/>
      <c r="AP21"/>
      <c r="AQ21"/>
      <c r="AR21"/>
      <c r="AS21"/>
      <c r="AT21"/>
      <c r="AU21"/>
      <c r="AV21"/>
    </row>
    <row r="22" spans="1:48" ht="14.25" customHeight="1">
      <c r="A22" s="3"/>
      <c r="B22" s="3"/>
      <c r="C22" s="3"/>
      <c r="D22" s="3"/>
      <c r="E22" s="3"/>
      <c r="F22" s="243"/>
      <c r="G22" s="255"/>
      <c r="H22" s="255"/>
      <c r="I22" s="255"/>
      <c r="J22" s="281"/>
      <c r="K22" s="350"/>
      <c r="L22" s="351"/>
      <c r="M22" s="351"/>
      <c r="N22" s="351"/>
      <c r="O22" s="281"/>
      <c r="P22" s="350"/>
      <c r="Q22" s="351"/>
      <c r="R22" s="351"/>
      <c r="S22" s="351"/>
      <c r="T22" s="281"/>
      <c r="U22" s="350"/>
      <c r="V22" s="351"/>
      <c r="W22" s="351"/>
      <c r="X22" s="351"/>
      <c r="Y22" s="280"/>
      <c r="Z22" s="171"/>
      <c r="AA22" s="3"/>
      <c r="AB22"/>
      <c r="AC22"/>
      <c r="AD22"/>
      <c r="AE22"/>
      <c r="AF22"/>
      <c r="AG22"/>
      <c r="AH22"/>
      <c r="AI22"/>
      <c r="AJ22"/>
      <c r="AK22"/>
      <c r="AL22"/>
      <c r="AM22"/>
      <c r="AN22"/>
      <c r="AO22"/>
      <c r="AP22"/>
      <c r="AQ22"/>
      <c r="AR22"/>
      <c r="AS22"/>
      <c r="AT22"/>
      <c r="AU22"/>
      <c r="AV22"/>
    </row>
    <row r="23" spans="1:48" ht="28.5" customHeight="1">
      <c r="A23" s="3"/>
      <c r="B23" s="3"/>
      <c r="C23" s="638" t="s">
        <v>48</v>
      </c>
      <c r="D23" s="13" t="s">
        <v>49</v>
      </c>
      <c r="E23" s="14" t="s">
        <v>50</v>
      </c>
      <c r="F23" s="241"/>
      <c r="G23" s="246"/>
      <c r="H23" s="244"/>
      <c r="I23" s="244"/>
      <c r="J23" s="278">
        <v>11571.050000000001</v>
      </c>
      <c r="K23" s="343"/>
      <c r="L23" s="344"/>
      <c r="M23" s="345"/>
      <c r="N23" s="345"/>
      <c r="O23" s="278">
        <v>38463.15</v>
      </c>
      <c r="P23" s="343"/>
      <c r="Q23" s="344"/>
      <c r="R23" s="345"/>
      <c r="S23" s="345"/>
      <c r="T23" s="278">
        <v>60354.700000000004</v>
      </c>
      <c r="U23" s="343"/>
      <c r="V23" s="344"/>
      <c r="W23" s="345"/>
      <c r="X23" s="345"/>
      <c r="Y23" s="278">
        <v>88438.900000000009</v>
      </c>
      <c r="Z23" s="286">
        <f t="shared" ref="Z23:Z32" si="0">SUM(J23,O23,T23,Y23)</f>
        <v>198827.80000000002</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27" t="s">
        <v>52</v>
      </c>
      <c r="F24" s="241"/>
      <c r="G24" s="246"/>
      <c r="H24" s="244"/>
      <c r="I24" s="244"/>
      <c r="J24" s="278">
        <v>0</v>
      </c>
      <c r="K24" s="343"/>
      <c r="L24" s="344"/>
      <c r="M24" s="345"/>
      <c r="N24" s="345"/>
      <c r="O24" s="278">
        <v>0</v>
      </c>
      <c r="P24" s="343"/>
      <c r="Q24" s="344"/>
      <c r="R24" s="345"/>
      <c r="S24" s="345"/>
      <c r="T24" s="278">
        <v>0</v>
      </c>
      <c r="U24" s="343"/>
      <c r="V24" s="344"/>
      <c r="W24" s="345"/>
      <c r="X24" s="345"/>
      <c r="Y24" s="278">
        <v>0</v>
      </c>
      <c r="Z24" s="286">
        <f t="shared" si="0"/>
        <v>0</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14" t="s">
        <v>54</v>
      </c>
      <c r="F25" s="241"/>
      <c r="G25" s="246"/>
      <c r="H25" s="244"/>
      <c r="I25" s="244"/>
      <c r="J25" s="278">
        <v>69426.3</v>
      </c>
      <c r="K25" s="343"/>
      <c r="L25" s="344"/>
      <c r="M25" s="345"/>
      <c r="N25" s="345"/>
      <c r="O25" s="278">
        <v>230778.9</v>
      </c>
      <c r="P25" s="343"/>
      <c r="Q25" s="344"/>
      <c r="R25" s="345"/>
      <c r="S25" s="345"/>
      <c r="T25" s="278">
        <v>362128.2</v>
      </c>
      <c r="U25" s="343"/>
      <c r="V25" s="344"/>
      <c r="W25" s="345"/>
      <c r="X25" s="345"/>
      <c r="Y25" s="278">
        <v>530633.4</v>
      </c>
      <c r="Z25" s="286">
        <f t="shared" si="0"/>
        <v>1192966.8</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6" t="s">
        <v>56</v>
      </c>
      <c r="F26" s="241"/>
      <c r="G26" s="246"/>
      <c r="H26" s="244"/>
      <c r="I26" s="244"/>
      <c r="J26" s="278">
        <v>0</v>
      </c>
      <c r="K26" s="343"/>
      <c r="L26" s="344"/>
      <c r="M26" s="345"/>
      <c r="N26" s="345"/>
      <c r="O26" s="278">
        <v>0</v>
      </c>
      <c r="P26" s="343"/>
      <c r="Q26" s="344"/>
      <c r="R26" s="345"/>
      <c r="S26" s="345"/>
      <c r="T26" s="278">
        <v>0</v>
      </c>
      <c r="U26" s="343"/>
      <c r="V26" s="344"/>
      <c r="W26" s="345"/>
      <c r="X26" s="345"/>
      <c r="Y26" s="278">
        <v>0</v>
      </c>
      <c r="Z26" s="286">
        <f t="shared" si="0"/>
        <v>0</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6" t="s">
        <v>58</v>
      </c>
      <c r="F27" s="241"/>
      <c r="G27" s="246"/>
      <c r="H27" s="244"/>
      <c r="I27" s="244"/>
      <c r="J27" s="278">
        <v>0</v>
      </c>
      <c r="K27" s="343"/>
      <c r="L27" s="344"/>
      <c r="M27" s="345"/>
      <c r="N27" s="345"/>
      <c r="O27" s="278">
        <v>0</v>
      </c>
      <c r="P27" s="343"/>
      <c r="Q27" s="344"/>
      <c r="R27" s="345"/>
      <c r="S27" s="345"/>
      <c r="T27" s="278">
        <v>0</v>
      </c>
      <c r="U27" s="343"/>
      <c r="V27" s="344"/>
      <c r="W27" s="345"/>
      <c r="X27" s="345"/>
      <c r="Y27" s="278">
        <v>0</v>
      </c>
      <c r="Z27" s="286">
        <f t="shared" si="0"/>
        <v>0</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14" t="s">
        <v>60</v>
      </c>
      <c r="F28" s="241"/>
      <c r="G28" s="246"/>
      <c r="H28" s="244"/>
      <c r="I28" s="244"/>
      <c r="J28" s="278">
        <v>150423.65</v>
      </c>
      <c r="K28" s="343"/>
      <c r="L28" s="344"/>
      <c r="M28" s="345"/>
      <c r="N28" s="345"/>
      <c r="O28" s="278">
        <v>500020.95</v>
      </c>
      <c r="P28" s="343"/>
      <c r="Q28" s="344"/>
      <c r="R28" s="345"/>
      <c r="S28" s="345"/>
      <c r="T28" s="278">
        <v>784611.1</v>
      </c>
      <c r="U28" s="343"/>
      <c r="V28" s="344"/>
      <c r="W28" s="345"/>
      <c r="X28" s="345"/>
      <c r="Y28" s="278">
        <v>1149705.7</v>
      </c>
      <c r="Z28" s="286">
        <f t="shared" si="0"/>
        <v>2584761.4</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14" t="s">
        <v>62</v>
      </c>
      <c r="F29" s="241"/>
      <c r="G29" s="246"/>
      <c r="H29" s="244"/>
      <c r="I29" s="244"/>
      <c r="J29" s="278">
        <v>0</v>
      </c>
      <c r="K29" s="343"/>
      <c r="L29" s="344"/>
      <c r="M29" s="345"/>
      <c r="N29" s="345"/>
      <c r="O29" s="278">
        <v>0</v>
      </c>
      <c r="P29" s="343"/>
      <c r="Q29" s="344"/>
      <c r="R29" s="345"/>
      <c r="S29" s="345"/>
      <c r="T29" s="278">
        <v>0</v>
      </c>
      <c r="U29" s="343"/>
      <c r="V29" s="344"/>
      <c r="W29" s="345"/>
      <c r="X29" s="345"/>
      <c r="Y29" s="278">
        <v>0</v>
      </c>
      <c r="Z29" s="286">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6" t="s">
        <v>64</v>
      </c>
      <c r="F30" s="241"/>
      <c r="G30" s="246"/>
      <c r="H30" s="244"/>
      <c r="I30" s="244"/>
      <c r="J30" s="278">
        <v>0</v>
      </c>
      <c r="K30" s="343"/>
      <c r="L30" s="344"/>
      <c r="M30" s="345"/>
      <c r="N30" s="345"/>
      <c r="O30" s="278">
        <v>0</v>
      </c>
      <c r="P30" s="343"/>
      <c r="Q30" s="344"/>
      <c r="R30" s="345"/>
      <c r="S30" s="345"/>
      <c r="T30" s="278">
        <v>0</v>
      </c>
      <c r="U30" s="343"/>
      <c r="V30" s="344"/>
      <c r="W30" s="345"/>
      <c r="X30" s="345"/>
      <c r="Y30" s="278">
        <v>0</v>
      </c>
      <c r="Z30" s="286">
        <f t="shared" si="0"/>
        <v>0</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6" t="s">
        <v>66</v>
      </c>
      <c r="F31" s="241"/>
      <c r="G31" s="246"/>
      <c r="H31" s="244"/>
      <c r="I31" s="244"/>
      <c r="J31" s="278">
        <v>0</v>
      </c>
      <c r="K31" s="343"/>
      <c r="L31" s="344"/>
      <c r="M31" s="345"/>
      <c r="N31" s="345"/>
      <c r="O31" s="278">
        <v>0</v>
      </c>
      <c r="P31" s="343"/>
      <c r="Q31" s="344"/>
      <c r="R31" s="345"/>
      <c r="S31" s="345"/>
      <c r="T31" s="278">
        <v>0</v>
      </c>
      <c r="U31" s="343"/>
      <c r="V31" s="344"/>
      <c r="W31" s="345"/>
      <c r="X31" s="345"/>
      <c r="Y31" s="278">
        <v>0</v>
      </c>
      <c r="Z31" s="286">
        <f t="shared" si="0"/>
        <v>0</v>
      </c>
      <c r="AA31" s="3"/>
      <c r="AB31"/>
      <c r="AC31"/>
      <c r="AD31"/>
      <c r="AE31"/>
      <c r="AF31"/>
      <c r="AG31"/>
      <c r="AH31"/>
      <c r="AI31"/>
      <c r="AJ31"/>
      <c r="AK31"/>
      <c r="AL31"/>
      <c r="AM31"/>
      <c r="AN31"/>
      <c r="AO31"/>
      <c r="AP31"/>
      <c r="AQ31"/>
      <c r="AR31"/>
      <c r="AS31"/>
      <c r="AT31"/>
      <c r="AU31"/>
      <c r="AV31"/>
    </row>
    <row r="32" spans="1:48" ht="14.25" customHeight="1" thickBot="1">
      <c r="A32" s="3"/>
      <c r="B32" s="3"/>
      <c r="C32" s="636"/>
      <c r="D32" s="18" t="s">
        <v>67</v>
      </c>
      <c r="E32" s="19" t="s">
        <v>90</v>
      </c>
      <c r="F32" s="241"/>
      <c r="G32" s="246"/>
      <c r="H32" s="244"/>
      <c r="I32" s="244"/>
      <c r="J32" s="278">
        <v>0</v>
      </c>
      <c r="K32" s="343"/>
      <c r="L32" s="344"/>
      <c r="M32" s="345"/>
      <c r="N32" s="345"/>
      <c r="O32" s="278">
        <v>0</v>
      </c>
      <c r="P32" s="343"/>
      <c r="Q32" s="344"/>
      <c r="R32" s="345"/>
      <c r="S32" s="345"/>
      <c r="T32" s="278">
        <v>0</v>
      </c>
      <c r="U32" s="346"/>
      <c r="V32" s="344"/>
      <c r="W32" s="347"/>
      <c r="X32" s="347"/>
      <c r="Y32" s="282">
        <v>0</v>
      </c>
      <c r="Z32" s="287">
        <f t="shared" si="0"/>
        <v>0</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c r="G33" s="253"/>
      <c r="H33" s="253"/>
      <c r="I33" s="253"/>
      <c r="J33" s="279">
        <v>231421</v>
      </c>
      <c r="K33" s="348"/>
      <c r="L33" s="349"/>
      <c r="M33" s="349"/>
      <c r="N33" s="349"/>
      <c r="O33" s="279">
        <v>769263</v>
      </c>
      <c r="P33" s="348"/>
      <c r="Q33" s="349"/>
      <c r="R33" s="349"/>
      <c r="S33" s="349"/>
      <c r="T33" s="279">
        <v>1207094</v>
      </c>
      <c r="U33" s="350"/>
      <c r="V33" s="351"/>
      <c r="W33" s="351"/>
      <c r="X33" s="351"/>
      <c r="Y33" s="280">
        <v>1768778</v>
      </c>
      <c r="Z33" s="171"/>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280"/>
      <c r="K34" s="350"/>
      <c r="L34" s="351"/>
      <c r="M34" s="351"/>
      <c r="N34" s="351"/>
      <c r="O34" s="280"/>
      <c r="P34" s="350"/>
      <c r="Q34" s="351"/>
      <c r="R34" s="351"/>
      <c r="S34" s="351"/>
      <c r="T34" s="280"/>
      <c r="U34" s="350"/>
      <c r="V34" s="351"/>
      <c r="W34" s="351"/>
      <c r="X34" s="351"/>
      <c r="Y34" s="280"/>
      <c r="Z34" s="171"/>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244"/>
      <c r="J35" s="278">
        <v>640161</v>
      </c>
      <c r="K35" s="763" t="s">
        <v>40</v>
      </c>
      <c r="L35" s="732"/>
      <c r="M35" s="733"/>
      <c r="N35" s="345"/>
      <c r="O35" s="278">
        <v>768194</v>
      </c>
      <c r="P35" s="763" t="s">
        <v>40</v>
      </c>
      <c r="Q35" s="732"/>
      <c r="R35" s="733"/>
      <c r="S35" s="345"/>
      <c r="T35" s="278">
        <v>845013</v>
      </c>
      <c r="U35" s="765" t="s">
        <v>40</v>
      </c>
      <c r="V35" s="732"/>
      <c r="W35" s="733"/>
      <c r="X35" s="345"/>
      <c r="Y35" s="278">
        <v>929514</v>
      </c>
      <c r="Z35" s="286">
        <f>SUM(J35,O35,T35,Y35)</f>
        <v>3182882</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278">
        <v>0</v>
      </c>
      <c r="K36" s="734"/>
      <c r="L36" s="764"/>
      <c r="M36" s="736"/>
      <c r="N36" s="345"/>
      <c r="O36" s="278">
        <v>0</v>
      </c>
      <c r="P36" s="734"/>
      <c r="Q36" s="764"/>
      <c r="R36" s="736"/>
      <c r="S36" s="345"/>
      <c r="T36" s="278">
        <v>0</v>
      </c>
      <c r="U36" s="741"/>
      <c r="V36" s="764"/>
      <c r="W36" s="736"/>
      <c r="X36" s="345"/>
      <c r="Y36" s="278">
        <v>0</v>
      </c>
      <c r="Z36" s="286">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282">
        <v>0</v>
      </c>
      <c r="K37" s="737"/>
      <c r="L37" s="738"/>
      <c r="M37" s="739"/>
      <c r="N37" s="347"/>
      <c r="O37" s="282">
        <v>0</v>
      </c>
      <c r="P37" s="737"/>
      <c r="Q37" s="738"/>
      <c r="R37" s="739"/>
      <c r="S37" s="347"/>
      <c r="T37" s="282">
        <v>0</v>
      </c>
      <c r="U37" s="742"/>
      <c r="V37" s="738"/>
      <c r="W37" s="739"/>
      <c r="X37" s="347"/>
      <c r="Y37" s="282">
        <v>0</v>
      </c>
      <c r="Z37" s="287">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55"/>
      <c r="J38" s="280">
        <v>640161</v>
      </c>
      <c r="K38" s="350"/>
      <c r="L38" s="351"/>
      <c r="M38" s="351"/>
      <c r="N38" s="351"/>
      <c r="O38" s="280">
        <v>768194</v>
      </c>
      <c r="P38" s="350"/>
      <c r="Q38" s="351"/>
      <c r="R38" s="351"/>
      <c r="S38" s="351"/>
      <c r="T38" s="280">
        <v>845013</v>
      </c>
      <c r="U38" s="350"/>
      <c r="V38" s="351"/>
      <c r="W38" s="351"/>
      <c r="X38" s="351"/>
      <c r="Y38" s="280">
        <v>929514</v>
      </c>
      <c r="Z38" s="171"/>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255"/>
      <c r="G39" s="255"/>
      <c r="H39" s="255"/>
      <c r="I39" s="255"/>
      <c r="J39" s="276"/>
      <c r="K39" s="275"/>
      <c r="L39" s="275"/>
      <c r="M39" s="275"/>
      <c r="N39" s="275"/>
      <c r="O39" s="276"/>
      <c r="P39" s="275"/>
      <c r="Q39" s="275"/>
      <c r="R39" s="275"/>
      <c r="S39" s="275"/>
      <c r="T39" s="276"/>
      <c r="U39" s="275"/>
      <c r="V39" s="275"/>
      <c r="W39" s="275"/>
      <c r="X39" s="275"/>
      <c r="Y39" s="276"/>
      <c r="Z39" s="3"/>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73"/>
      <c r="K40" s="73"/>
      <c r="L40" s="73"/>
      <c r="M40" s="73"/>
      <c r="N40" s="73"/>
      <c r="O40" s="73"/>
      <c r="P40" s="73"/>
      <c r="Q40" s="73"/>
      <c r="R40" s="73"/>
      <c r="S40" s="73"/>
      <c r="T40" s="73"/>
      <c r="U40" s="73"/>
      <c r="V40" s="73"/>
      <c r="W40" s="73"/>
      <c r="X40" s="73"/>
      <c r="Y40" s="73"/>
      <c r="Z40" s="3"/>
      <c r="AA40" s="3"/>
      <c r="AB40"/>
      <c r="AC40"/>
      <c r="AD40"/>
      <c r="AE40"/>
      <c r="AF40"/>
      <c r="AG40"/>
      <c r="AH40"/>
      <c r="AI40"/>
      <c r="AJ40"/>
      <c r="AK40"/>
      <c r="AL40"/>
      <c r="AM40"/>
      <c r="AN40"/>
      <c r="AO40"/>
      <c r="AP40"/>
      <c r="AQ40"/>
      <c r="AR40"/>
      <c r="AS40"/>
      <c r="AT40"/>
      <c r="AU40"/>
      <c r="AV40"/>
    </row>
    <row r="41" spans="1:48" ht="14.25" customHeight="1">
      <c r="A41" s="3"/>
      <c r="B41" s="3"/>
      <c r="C41" s="3"/>
      <c r="D41" s="3"/>
      <c r="E41" s="4"/>
      <c r="F41" s="3"/>
      <c r="G41" s="3"/>
      <c r="H41" s="3"/>
      <c r="I41" s="3"/>
      <c r="J41" s="3"/>
      <c r="K41" s="3"/>
      <c r="L41" s="3"/>
      <c r="M41" s="3"/>
      <c r="N41"/>
      <c r="O41"/>
      <c r="P41"/>
      <c r="Q41"/>
      <c r="R41"/>
      <c r="S41"/>
      <c r="T41"/>
      <c r="U41"/>
      <c r="V41"/>
      <c r="W41"/>
      <c r="X41"/>
      <c r="Y41"/>
      <c r="Z41"/>
      <c r="AA41"/>
      <c r="AB41" s="3"/>
      <c r="AC41" s="3"/>
      <c r="AD41" s="3"/>
      <c r="AE41" s="3"/>
      <c r="AF41" s="3"/>
      <c r="AG41" s="3"/>
      <c r="AH41" s="3"/>
      <c r="AI41" s="3"/>
      <c r="AJ41" s="3"/>
      <c r="AK41" s="3"/>
      <c r="AL41" s="3"/>
      <c r="AM41" s="3"/>
      <c r="AN41" s="3"/>
      <c r="AO41" s="3"/>
      <c r="AP41" s="3"/>
      <c r="AQ41" s="3"/>
      <c r="AR41" s="3"/>
      <c r="AS41" s="3"/>
      <c r="AT41" s="3"/>
      <c r="AU41" s="3"/>
      <c r="AV41" s="3"/>
    </row>
    <row r="42" spans="1:48" ht="14.25" customHeight="1">
      <c r="A42" s="3"/>
      <c r="B42" s="3"/>
      <c r="C42" s="3"/>
      <c r="D42" s="3"/>
      <c r="E42" s="3"/>
      <c r="F42" s="633" t="s">
        <v>0</v>
      </c>
      <c r="G42" s="634"/>
      <c r="H42"/>
      <c r="I42"/>
      <c r="J42"/>
      <c r="K42"/>
      <c r="L42" s="3"/>
      <c r="M42" s="3"/>
      <c r="N42"/>
      <c r="O42"/>
      <c r="P42"/>
      <c r="Q42"/>
      <c r="R42"/>
      <c r="S42"/>
      <c r="T42"/>
      <c r="U42"/>
      <c r="V42"/>
      <c r="W42"/>
      <c r="X42"/>
      <c r="Y42"/>
      <c r="Z42"/>
      <c r="AA42"/>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31" t="s">
        <v>77</v>
      </c>
      <c r="F43" s="31" t="s">
        <v>78</v>
      </c>
      <c r="G43" s="32" t="s">
        <v>79</v>
      </c>
      <c r="H43"/>
      <c r="I43"/>
      <c r="J43"/>
      <c r="K43"/>
      <c r="L43" s="3"/>
      <c r="M43" s="3"/>
      <c r="N43"/>
      <c r="O43"/>
      <c r="P43"/>
      <c r="Q43"/>
      <c r="R43"/>
      <c r="S43"/>
      <c r="T43"/>
      <c r="U43"/>
      <c r="V43"/>
      <c r="W43"/>
      <c r="X43"/>
      <c r="Y43"/>
      <c r="Z43"/>
      <c r="AA4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402216</v>
      </c>
      <c r="G44" s="74">
        <f>F44/$G$48</f>
        <v>5.0000049724575578E-2</v>
      </c>
      <c r="H44"/>
      <c r="I44"/>
      <c r="J44"/>
      <c r="K44"/>
      <c r="L44" s="3"/>
      <c r="M44" s="3"/>
      <c r="N44"/>
      <c r="O44"/>
      <c r="P44"/>
      <c r="Q44"/>
      <c r="R44"/>
      <c r="S44"/>
      <c r="T44"/>
      <c r="U44"/>
      <c r="V44"/>
      <c r="W44"/>
      <c r="X44"/>
      <c r="Y44"/>
      <c r="Z44"/>
      <c r="AA44"/>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482658</v>
      </c>
      <c r="G45" s="74">
        <f>F45/$G$48</f>
        <v>5.9999910495763961E-2</v>
      </c>
      <c r="H45"/>
      <c r="I45"/>
      <c r="J45"/>
      <c r="K45"/>
      <c r="L45" s="3"/>
      <c r="M45" s="3"/>
      <c r="N45"/>
      <c r="O45"/>
      <c r="P45"/>
      <c r="Q45"/>
      <c r="R45"/>
      <c r="S45"/>
      <c r="T45"/>
      <c r="U45"/>
      <c r="V45"/>
      <c r="W45"/>
      <c r="X45"/>
      <c r="Y45"/>
      <c r="Z45"/>
      <c r="AA45"/>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3976556</v>
      </c>
      <c r="G46" s="74">
        <f>F46/$G$48</f>
        <v>0.49433139838434909</v>
      </c>
      <c r="H46"/>
      <c r="I46"/>
      <c r="J46"/>
      <c r="K46"/>
      <c r="L46" s="3"/>
      <c r="M46" s="3"/>
      <c r="N46"/>
      <c r="O46"/>
      <c r="P46"/>
      <c r="Q46"/>
      <c r="R46"/>
      <c r="S46"/>
      <c r="T46"/>
      <c r="U46"/>
      <c r="V46"/>
      <c r="W46"/>
      <c r="X46"/>
      <c r="Y46"/>
      <c r="Z46"/>
      <c r="AA46"/>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33">
        <f>J38+O38+T38+Y38</f>
        <v>3182882</v>
      </c>
      <c r="G47" s="74">
        <f>F47/$G$48</f>
        <v>0.39566864139531138</v>
      </c>
      <c r="H47"/>
      <c r="I47"/>
      <c r="J47"/>
      <c r="K47"/>
      <c r="L47" s="3"/>
      <c r="M47" s="3"/>
      <c r="N47"/>
      <c r="O47"/>
      <c r="P47"/>
      <c r="Q47"/>
      <c r="R47"/>
      <c r="S47"/>
      <c r="T47"/>
      <c r="U47"/>
      <c r="V47"/>
      <c r="W47"/>
      <c r="X47"/>
      <c r="Y47"/>
      <c r="Z47"/>
      <c r="AA47"/>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8044312</v>
      </c>
      <c r="G48" s="33">
        <f>F48</f>
        <v>8044312</v>
      </c>
      <c r="H48"/>
      <c r="I48"/>
      <c r="J48"/>
      <c r="K48"/>
      <c r="L48" s="3"/>
      <c r="M48" s="3"/>
      <c r="N48"/>
      <c r="O48"/>
      <c r="P48"/>
      <c r="Q48"/>
      <c r="R48"/>
      <c r="S48"/>
      <c r="T48"/>
      <c r="U48"/>
      <c r="V48"/>
      <c r="W48"/>
      <c r="X48"/>
      <c r="Y48"/>
      <c r="Z48"/>
      <c r="AA48"/>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c r="I49"/>
      <c r="J49"/>
      <c r="K49"/>
      <c r="L49" s="3"/>
      <c r="M49" s="3"/>
      <c r="N49"/>
      <c r="O49"/>
      <c r="P49"/>
      <c r="Q49"/>
      <c r="R49"/>
      <c r="S49"/>
      <c r="T49"/>
      <c r="U49"/>
      <c r="V49"/>
      <c r="W49"/>
      <c r="X49"/>
      <c r="Y49"/>
      <c r="Z49"/>
      <c r="AA49"/>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s="3"/>
      <c r="I50" s="3"/>
      <c r="J50" s="3"/>
      <c r="K50" s="3"/>
      <c r="L50" s="3"/>
      <c r="M50" s="3"/>
      <c r="N50"/>
      <c r="O50"/>
      <c r="P50"/>
      <c r="Q50"/>
      <c r="R50"/>
      <c r="S50"/>
      <c r="T50"/>
      <c r="U50"/>
      <c r="V50"/>
      <c r="W50"/>
      <c r="X50"/>
      <c r="Y50"/>
      <c r="Z50"/>
      <c r="AA50"/>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s="3"/>
      <c r="I51" s="3"/>
      <c r="J51" s="3"/>
      <c r="K51" s="3"/>
      <c r="L51" s="3"/>
      <c r="M51" s="3"/>
      <c r="N51"/>
      <c r="O51"/>
      <c r="P51"/>
      <c r="Q51"/>
      <c r="R51"/>
      <c r="S51"/>
      <c r="T51"/>
      <c r="U51"/>
      <c r="V51"/>
      <c r="W51"/>
      <c r="X51"/>
      <c r="Y51"/>
      <c r="Z51"/>
      <c r="AA51"/>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s="49" t="s">
        <v>103</v>
      </c>
      <c r="F52" s="68"/>
      <c r="G52" s="68"/>
      <c r="H52" s="68"/>
      <c r="I52" s="68"/>
      <c r="J52" s="68"/>
      <c r="K52" s="68"/>
      <c r="L52" s="68"/>
      <c r="M52" s="3"/>
      <c r="N52"/>
      <c r="O52"/>
      <c r="P52"/>
      <c r="Q52"/>
      <c r="R52"/>
      <c r="S52"/>
      <c r="T52"/>
      <c r="U52"/>
      <c r="V52"/>
      <c r="W52"/>
      <c r="X52"/>
      <c r="Y52"/>
      <c r="Z52"/>
      <c r="AA52"/>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s="51" t="s">
        <v>119</v>
      </c>
      <c r="F53" s="52" t="s">
        <v>120</v>
      </c>
      <c r="G53" s="69" t="s">
        <v>121</v>
      </c>
      <c r="H53" s="749" t="s">
        <v>122</v>
      </c>
      <c r="I53" s="747"/>
      <c r="J53" s="747"/>
      <c r="K53" s="748"/>
      <c r="L53" s="52" t="s">
        <v>105</v>
      </c>
      <c r="M53" s="3"/>
      <c r="N53"/>
      <c r="O53"/>
      <c r="P53"/>
      <c r="Q53"/>
      <c r="R53"/>
      <c r="S53"/>
      <c r="T53"/>
      <c r="U53"/>
      <c r="V53"/>
      <c r="W53"/>
      <c r="X53"/>
      <c r="Y53"/>
      <c r="Z53"/>
      <c r="AA5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s="53" t="s">
        <v>123</v>
      </c>
      <c r="F54" s="54">
        <v>2120</v>
      </c>
      <c r="G54" s="750">
        <f>(F54+F55)/F59</f>
        <v>0.32952924393723254</v>
      </c>
      <c r="H54" s="752" t="s">
        <v>54</v>
      </c>
      <c r="I54" s="753"/>
      <c r="J54" s="753"/>
      <c r="K54" s="754"/>
      <c r="L54" s="758">
        <v>0.3</v>
      </c>
      <c r="M54" s="3"/>
      <c r="N54"/>
      <c r="O54"/>
      <c r="P54"/>
      <c r="Q54"/>
      <c r="R54"/>
      <c r="S54"/>
      <c r="T54"/>
      <c r="U54"/>
      <c r="V54"/>
      <c r="W54"/>
      <c r="X54"/>
      <c r="Y54"/>
      <c r="Z54"/>
      <c r="AA54"/>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s="53" t="s">
        <v>124</v>
      </c>
      <c r="F55" s="54">
        <v>2500</v>
      </c>
      <c r="G55" s="751"/>
      <c r="H55" s="755"/>
      <c r="I55" s="756"/>
      <c r="J55" s="756"/>
      <c r="K55" s="757"/>
      <c r="L55" s="751"/>
      <c r="M55" s="3"/>
      <c r="N55"/>
      <c r="O55"/>
      <c r="P55"/>
      <c r="Q55"/>
      <c r="R55"/>
      <c r="S55"/>
      <c r="T55"/>
      <c r="U55"/>
      <c r="V55"/>
      <c r="W55"/>
      <c r="X55"/>
      <c r="Y55"/>
      <c r="Z55"/>
      <c r="AA55"/>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s="53" t="s">
        <v>125</v>
      </c>
      <c r="F56" s="54">
        <v>3000</v>
      </c>
      <c r="G56" s="750">
        <f>SUM(F56:F58)/F59</f>
        <v>0.67047075606276751</v>
      </c>
      <c r="H56" s="760" t="s">
        <v>60</v>
      </c>
      <c r="I56" s="753"/>
      <c r="J56" s="753"/>
      <c r="K56" s="754"/>
      <c r="L56" s="758">
        <v>0.65</v>
      </c>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s="53" t="s">
        <v>126</v>
      </c>
      <c r="F57" s="54">
        <v>2400</v>
      </c>
      <c r="G57" s="759"/>
      <c r="H57" s="761"/>
      <c r="I57" s="744"/>
      <c r="J57" s="744"/>
      <c r="K57" s="762"/>
      <c r="L57" s="759"/>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s="53" t="s">
        <v>127</v>
      </c>
      <c r="F58" s="54">
        <v>4000</v>
      </c>
      <c r="G58" s="751"/>
      <c r="H58" s="755"/>
      <c r="I58" s="756"/>
      <c r="J58" s="756"/>
      <c r="K58" s="757"/>
      <c r="L58" s="75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s="68"/>
      <c r="F59" s="70">
        <f>SUM(F54:F58)</f>
        <v>14020</v>
      </c>
      <c r="G59" s="71">
        <f>SUM(G54:G58)</f>
        <v>1</v>
      </c>
      <c r="H59" s="68"/>
      <c r="I59" s="746" t="s">
        <v>50</v>
      </c>
      <c r="J59" s="747"/>
      <c r="K59" s="748"/>
      <c r="L59" s="55">
        <v>0.05</v>
      </c>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s="68"/>
      <c r="F60" s="68"/>
      <c r="G60" s="68"/>
      <c r="H60" s="68"/>
      <c r="I60" s="68"/>
      <c r="J60" s="68"/>
      <c r="K60" s="68"/>
      <c r="L60" s="72">
        <f>SUM(L53:L59)</f>
        <v>1</v>
      </c>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21">
    <mergeCell ref="K35:M37"/>
    <mergeCell ref="P35:R37"/>
    <mergeCell ref="U35:W37"/>
    <mergeCell ref="F10:J10"/>
    <mergeCell ref="K10:O10"/>
    <mergeCell ref="P10:T10"/>
    <mergeCell ref="U10:Y10"/>
    <mergeCell ref="F42:G42"/>
    <mergeCell ref="C12:C16"/>
    <mergeCell ref="C18:C21"/>
    <mergeCell ref="C23:C33"/>
    <mergeCell ref="C35:C38"/>
    <mergeCell ref="F35:H37"/>
    <mergeCell ref="I59:K59"/>
    <mergeCell ref="H53:K53"/>
    <mergeCell ref="G54:G55"/>
    <mergeCell ref="H54:K55"/>
    <mergeCell ref="L54:L55"/>
    <mergeCell ref="G56:G58"/>
    <mergeCell ref="H56:K58"/>
    <mergeCell ref="L56:L58"/>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158BD-5EC9-452C-87FD-FD3C0DC7B877}">
  <dimension ref="A1:AA999"/>
  <sheetViews>
    <sheetView workbookViewId="0">
      <pane xSplit="3" ySplit="10" topLeftCell="D11" activePane="bottomRight" state="frozen"/>
      <selection pane="topRight" activeCell="D1" sqref="D1"/>
      <selection pane="bottomLeft" activeCell="A11" sqref="A11"/>
      <selection pane="bottomRight" activeCell="O45" sqref="O45"/>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18.44140625" style="5" customWidth="1"/>
    <col min="7" max="7" width="13.5546875" style="5" customWidth="1"/>
    <col min="8" max="8" width="10.6640625" style="5" customWidth="1"/>
    <col min="9" max="9" width="13.6640625" style="5" customWidth="1"/>
    <col min="10" max="11" width="12.33203125" style="5" customWidth="1"/>
    <col min="12" max="12" width="8.88671875" style="5" customWidth="1"/>
    <col min="13" max="13" width="9.6640625" style="5" customWidth="1"/>
    <col min="14" max="14" width="10.6640625" style="5" customWidth="1"/>
    <col min="15" max="15" width="11.109375" style="5" customWidth="1"/>
    <col min="16" max="19" width="9.6640625" style="5" customWidth="1"/>
    <col min="20" max="20" width="12.33203125" style="5" customWidth="1"/>
    <col min="21" max="24" width="9.6640625" style="5" customWidth="1"/>
    <col min="25" max="25" width="13.33203125" style="5" customWidth="1"/>
    <col min="26" max="27" width="12.6640625" style="5" customWidth="1"/>
    <col min="28" max="16384" width="14" style="5"/>
  </cols>
  <sheetData>
    <row r="1" spans="1:27"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row>
    <row r="2" spans="1:27" ht="14.25" customHeight="1">
      <c r="A2" s="3"/>
      <c r="B2" s="3"/>
      <c r="C2" s="3"/>
      <c r="D2" s="4"/>
      <c r="E2" s="3"/>
      <c r="F2" s="3"/>
      <c r="G2" s="3"/>
      <c r="H2" s="3"/>
      <c r="I2"/>
      <c r="J2"/>
      <c r="K2" s="3"/>
      <c r="L2" s="3"/>
      <c r="M2" s="3"/>
      <c r="N2" s="3"/>
      <c r="O2" s="3"/>
      <c r="P2" s="3"/>
      <c r="Q2" s="3"/>
      <c r="R2" s="3"/>
      <c r="S2" s="3"/>
      <c r="T2" s="3"/>
      <c r="U2" s="3"/>
      <c r="V2" s="3"/>
      <c r="W2" s="3"/>
      <c r="X2" s="3"/>
      <c r="Y2" s="3"/>
      <c r="Z2" s="3"/>
      <c r="AA2" s="3"/>
    </row>
    <row r="3" spans="1:27" ht="14.25" customHeight="1">
      <c r="A3" s="3"/>
      <c r="B3" s="3"/>
      <c r="C3" s="3"/>
      <c r="D3" s="4"/>
      <c r="E3" s="3"/>
      <c r="F3" s="3"/>
      <c r="G3" s="3"/>
      <c r="H3" s="3"/>
      <c r="I3" s="3"/>
      <c r="J3" s="3"/>
      <c r="K3" s="3"/>
      <c r="L3" s="3"/>
      <c r="M3" s="3"/>
      <c r="N3" s="3"/>
      <c r="O3" s="57"/>
      <c r="P3" s="3"/>
      <c r="Q3" s="3"/>
      <c r="R3" s="3"/>
      <c r="S3" s="3"/>
      <c r="T3" s="3"/>
      <c r="U3" s="3"/>
      <c r="V3" s="3"/>
      <c r="W3" s="3"/>
      <c r="X3" s="3"/>
      <c r="Y3" s="3"/>
      <c r="Z3" s="3"/>
      <c r="AA3" s="3"/>
    </row>
    <row r="4" spans="1:27" ht="14.25" customHeight="1">
      <c r="A4" s="3"/>
      <c r="B4" s="3"/>
      <c r="C4" s="3"/>
      <c r="D4" s="4" t="s">
        <v>91</v>
      </c>
      <c r="E4" s="3"/>
      <c r="F4" s="266" t="s">
        <v>195</v>
      </c>
      <c r="G4" s="3"/>
      <c r="H4" s="57"/>
      <c r="I4" s="3"/>
      <c r="J4" s="3"/>
      <c r="K4" s="3"/>
      <c r="L4" s="3"/>
      <c r="M4" s="3"/>
      <c r="N4" s="3"/>
      <c r="O4" s="3"/>
      <c r="P4" s="3"/>
      <c r="Q4" s="3"/>
      <c r="R4" s="3"/>
      <c r="S4" s="3"/>
      <c r="T4" s="3"/>
      <c r="U4" s="3"/>
      <c r="V4" s="3"/>
      <c r="W4" s="3"/>
      <c r="X4" s="3"/>
      <c r="Y4" s="3"/>
      <c r="Z4" s="3"/>
      <c r="AA4" s="3"/>
    </row>
    <row r="5" spans="1:27" ht="14.25" customHeight="1">
      <c r="A5" s="3"/>
      <c r="B5" s="3"/>
      <c r="C5" s="3"/>
      <c r="D5" s="4" t="s">
        <v>19</v>
      </c>
      <c r="E5" s="3"/>
      <c r="F5" s="266" t="s">
        <v>92</v>
      </c>
      <c r="G5" s="3"/>
      <c r="H5" s="3"/>
      <c r="I5" s="3"/>
      <c r="J5" s="3"/>
      <c r="K5" s="57"/>
      <c r="L5" s="3"/>
      <c r="M5" s="3"/>
      <c r="N5" s="3"/>
      <c r="O5" s="3"/>
      <c r="P5" s="3"/>
      <c r="Q5" s="3"/>
      <c r="R5" s="3"/>
      <c r="S5" s="3"/>
      <c r="T5" s="3"/>
      <c r="U5" s="3"/>
      <c r="V5" s="3"/>
      <c r="W5" s="3"/>
      <c r="X5" s="3"/>
      <c r="Y5" s="3"/>
      <c r="Z5" s="3"/>
      <c r="AA5" s="3"/>
    </row>
    <row r="6" spans="1:27" ht="14.25" customHeight="1">
      <c r="A6" s="3"/>
      <c r="B6" s="3"/>
      <c r="C6" s="3"/>
      <c r="D6" s="4" t="s">
        <v>20</v>
      </c>
      <c r="E6" s="3"/>
      <c r="F6" s="266" t="s">
        <v>6</v>
      </c>
      <c r="G6" s="3"/>
      <c r="H6" s="3"/>
      <c r="I6" s="3"/>
      <c r="J6" s="3"/>
      <c r="K6" s="3"/>
      <c r="L6" s="3"/>
      <c r="M6" s="3"/>
      <c r="N6" s="3"/>
      <c r="O6" s="3"/>
      <c r="P6" s="3"/>
      <c r="Q6" s="3"/>
      <c r="R6" s="3"/>
      <c r="S6" s="3"/>
      <c r="T6" s="3"/>
      <c r="U6" s="3"/>
      <c r="V6" s="3"/>
      <c r="W6" s="3"/>
      <c r="X6" s="3"/>
      <c r="Y6" s="3"/>
      <c r="Z6" s="3"/>
      <c r="AA6" s="3"/>
    </row>
    <row r="7" spans="1:27" ht="14.25" customHeight="1">
      <c r="A7" s="3"/>
      <c r="B7" s="3"/>
      <c r="C7" s="3"/>
      <c r="D7"/>
      <c r="E7"/>
      <c r="F7"/>
      <c r="G7" s="3"/>
      <c r="H7" s="57"/>
      <c r="I7" s="3"/>
      <c r="J7" s="3"/>
      <c r="K7" s="3"/>
      <c r="L7" s="3"/>
      <c r="M7" s="3"/>
      <c r="N7" s="3"/>
      <c r="O7" s="3"/>
      <c r="P7" s="3"/>
      <c r="Q7" s="3"/>
      <c r="R7" s="3"/>
      <c r="S7" s="3"/>
      <c r="T7" s="3"/>
      <c r="U7" s="3"/>
      <c r="V7" s="3"/>
      <c r="W7" s="3"/>
      <c r="X7" s="3"/>
      <c r="Y7" s="3"/>
      <c r="Z7" s="3"/>
      <c r="AA7" s="3"/>
    </row>
    <row r="8" spans="1:27" ht="14.25" customHeight="1">
      <c r="A8" s="3"/>
      <c r="B8" s="3"/>
      <c r="C8" s="23"/>
      <c r="D8"/>
      <c r="E8"/>
      <c r="F8"/>
      <c r="G8" s="23"/>
      <c r="H8" s="59"/>
      <c r="I8" s="23"/>
      <c r="J8" s="59"/>
      <c r="K8" s="23"/>
      <c r="L8" s="23"/>
      <c r="M8" s="23"/>
      <c r="N8" s="23"/>
      <c r="O8" s="59"/>
      <c r="P8" s="23"/>
      <c r="Q8" s="23"/>
      <c r="R8" s="23"/>
      <c r="S8" s="23"/>
      <c r="T8" s="59"/>
      <c r="U8" s="23"/>
      <c r="V8" s="23"/>
      <c r="W8" s="23"/>
      <c r="X8" s="23"/>
      <c r="Y8" s="59"/>
      <c r="Z8" s="23"/>
      <c r="AA8" s="3"/>
    </row>
    <row r="9" spans="1:27" ht="14.25" customHeight="1">
      <c r="A9" s="3"/>
      <c r="B9" s="3"/>
      <c r="C9" s="23"/>
      <c r="D9" s="23"/>
      <c r="E9" s="34"/>
      <c r="F9" s="660">
        <v>2024</v>
      </c>
      <c r="G9" s="661"/>
      <c r="H9" s="661"/>
      <c r="I9" s="661"/>
      <c r="J9" s="662"/>
      <c r="K9" s="660">
        <v>2025</v>
      </c>
      <c r="L9" s="661"/>
      <c r="M9" s="661"/>
      <c r="N9" s="661"/>
      <c r="O9" s="662"/>
      <c r="P9" s="660">
        <v>2026</v>
      </c>
      <c r="Q9" s="661"/>
      <c r="R9" s="661"/>
      <c r="S9" s="661"/>
      <c r="T9" s="662"/>
      <c r="U9" s="660">
        <v>2027</v>
      </c>
      <c r="V9" s="661"/>
      <c r="W9" s="661"/>
      <c r="X9" s="661"/>
      <c r="Y9" s="662"/>
      <c r="Z9" s="60" t="s">
        <v>21</v>
      </c>
      <c r="AA9" s="8"/>
    </row>
    <row r="10" spans="1:27" ht="14.25" customHeight="1">
      <c r="A10" s="3"/>
      <c r="B10" s="3"/>
      <c r="C10" s="58"/>
      <c r="D10" s="58" t="s">
        <v>22</v>
      </c>
      <c r="E10" s="58" t="s">
        <v>23</v>
      </c>
      <c r="F10" s="61" t="s">
        <v>24</v>
      </c>
      <c r="G10" s="62" t="s">
        <v>28</v>
      </c>
      <c r="H10" s="62" t="s">
        <v>25</v>
      </c>
      <c r="I10" s="62" t="s">
        <v>29</v>
      </c>
      <c r="J10" s="63" t="s">
        <v>27</v>
      </c>
      <c r="K10" s="61" t="s">
        <v>24</v>
      </c>
      <c r="L10" s="62" t="s">
        <v>28</v>
      </c>
      <c r="M10" s="62" t="s">
        <v>25</v>
      </c>
      <c r="N10" s="62" t="s">
        <v>29</v>
      </c>
      <c r="O10" s="63" t="s">
        <v>27</v>
      </c>
      <c r="P10" s="61" t="s">
        <v>24</v>
      </c>
      <c r="Q10" s="62" t="s">
        <v>28</v>
      </c>
      <c r="R10" s="62" t="s">
        <v>25</v>
      </c>
      <c r="S10" s="62" t="s">
        <v>29</v>
      </c>
      <c r="T10" s="63" t="s">
        <v>27</v>
      </c>
      <c r="U10" s="61" t="s">
        <v>24</v>
      </c>
      <c r="V10" s="62" t="s">
        <v>28</v>
      </c>
      <c r="W10" s="62" t="s">
        <v>25</v>
      </c>
      <c r="X10" s="62" t="s">
        <v>29</v>
      </c>
      <c r="Y10" s="63" t="s">
        <v>27</v>
      </c>
      <c r="Z10" s="64"/>
      <c r="AA10" s="10"/>
    </row>
    <row r="11" spans="1:27" ht="14.25" customHeight="1">
      <c r="A11" s="3"/>
      <c r="B11" s="3"/>
      <c r="C11" s="730" t="s">
        <v>30</v>
      </c>
      <c r="D11" s="17" t="s">
        <v>31</v>
      </c>
      <c r="E11" s="65" t="s">
        <v>32</v>
      </c>
      <c r="F11" s="329"/>
      <c r="G11" s="330"/>
      <c r="H11" s="330"/>
      <c r="I11" s="330"/>
      <c r="J11" s="300">
        <v>25890</v>
      </c>
      <c r="K11" s="329"/>
      <c r="L11" s="330"/>
      <c r="M11" s="330"/>
      <c r="N11" s="330"/>
      <c r="O11" s="300">
        <v>20280</v>
      </c>
      <c r="P11" s="330"/>
      <c r="Q11" s="330"/>
      <c r="R11" s="330"/>
      <c r="S11" s="330"/>
      <c r="T11" s="300">
        <v>28476</v>
      </c>
      <c r="U11" s="329"/>
      <c r="V11" s="330"/>
      <c r="W11" s="330"/>
      <c r="X11" s="330"/>
      <c r="Y11" s="300">
        <v>47429</v>
      </c>
      <c r="Z11" s="248">
        <f>SUM(J11,O11,T11,Y11)</f>
        <v>122075</v>
      </c>
      <c r="AA11" s="3"/>
    </row>
    <row r="12" spans="1:27" ht="14.25" customHeight="1">
      <c r="A12" s="3"/>
      <c r="B12" s="3"/>
      <c r="C12" s="636"/>
      <c r="D12" s="17" t="s">
        <v>33</v>
      </c>
      <c r="E12" s="34" t="s">
        <v>34</v>
      </c>
      <c r="F12" s="329"/>
      <c r="G12" s="330"/>
      <c r="H12" s="330"/>
      <c r="I12" s="330"/>
      <c r="J12" s="300">
        <v>25890</v>
      </c>
      <c r="K12" s="329"/>
      <c r="L12" s="330"/>
      <c r="M12" s="330"/>
      <c r="N12" s="330"/>
      <c r="O12" s="300">
        <v>20280</v>
      </c>
      <c r="P12" s="330"/>
      <c r="Q12" s="330"/>
      <c r="R12" s="330"/>
      <c r="S12" s="330"/>
      <c r="T12" s="300">
        <v>28476</v>
      </c>
      <c r="U12" s="329"/>
      <c r="V12" s="330"/>
      <c r="W12" s="330"/>
      <c r="X12" s="330"/>
      <c r="Y12" s="300">
        <v>47429</v>
      </c>
      <c r="Z12" s="248">
        <f>SUM(J12,O12,T12,Y12)</f>
        <v>122075</v>
      </c>
      <c r="AA12" s="3"/>
    </row>
    <row r="13" spans="1:27" ht="14.25" customHeight="1">
      <c r="A13" s="3"/>
      <c r="B13" s="3"/>
      <c r="C13" s="636"/>
      <c r="D13" s="17" t="s">
        <v>35</v>
      </c>
      <c r="E13" s="34" t="s">
        <v>36</v>
      </c>
      <c r="F13" s="329"/>
      <c r="G13" s="330"/>
      <c r="H13" s="330"/>
      <c r="I13" s="330"/>
      <c r="J13" s="300">
        <v>51780</v>
      </c>
      <c r="K13" s="329"/>
      <c r="L13" s="330"/>
      <c r="M13" s="330"/>
      <c r="N13" s="330"/>
      <c r="O13" s="300">
        <v>40559</v>
      </c>
      <c r="P13" s="330"/>
      <c r="Q13" s="330"/>
      <c r="R13" s="330"/>
      <c r="S13" s="330"/>
      <c r="T13" s="300">
        <v>56952</v>
      </c>
      <c r="U13" s="329"/>
      <c r="V13" s="330"/>
      <c r="W13" s="330"/>
      <c r="X13" s="330"/>
      <c r="Y13" s="300">
        <v>94859</v>
      </c>
      <c r="Z13" s="248">
        <f>SUM(J13,O13,T13,Y13)</f>
        <v>244150</v>
      </c>
      <c r="AA13" s="3"/>
    </row>
    <row r="14" spans="1:27" ht="14.25" customHeight="1" thickBot="1">
      <c r="A14" s="3"/>
      <c r="B14" s="3"/>
      <c r="C14" s="636"/>
      <c r="D14" s="66" t="s">
        <v>37</v>
      </c>
      <c r="E14" s="25" t="s">
        <v>38</v>
      </c>
      <c r="F14" s="329"/>
      <c r="G14" s="330"/>
      <c r="H14" s="330"/>
      <c r="I14" s="330"/>
      <c r="J14" s="300">
        <v>0</v>
      </c>
      <c r="K14" s="329"/>
      <c r="L14" s="330"/>
      <c r="M14" s="330"/>
      <c r="N14" s="330"/>
      <c r="O14" s="300">
        <v>0</v>
      </c>
      <c r="P14" s="330"/>
      <c r="Q14" s="330"/>
      <c r="R14" s="330"/>
      <c r="S14" s="330"/>
      <c r="T14" s="300">
        <v>0</v>
      </c>
      <c r="U14" s="331"/>
      <c r="V14" s="330"/>
      <c r="W14" s="332"/>
      <c r="X14" s="332"/>
      <c r="Y14" s="306">
        <v>0</v>
      </c>
      <c r="Z14" s="260">
        <f>SUM(J14,O14,T14,Y14)</f>
        <v>0</v>
      </c>
      <c r="AA14" s="3"/>
    </row>
    <row r="15" spans="1:27" ht="14.25" customHeight="1" thickTop="1">
      <c r="A15" s="3"/>
      <c r="B15" s="3"/>
      <c r="C15" s="637"/>
      <c r="D15" s="23"/>
      <c r="E15" s="58" t="s">
        <v>39</v>
      </c>
      <c r="F15" s="333"/>
      <c r="G15" s="334"/>
      <c r="H15" s="334"/>
      <c r="I15" s="334"/>
      <c r="J15" s="308">
        <v>103559</v>
      </c>
      <c r="K15" s="333"/>
      <c r="L15" s="334"/>
      <c r="M15" s="334"/>
      <c r="N15" s="334"/>
      <c r="O15" s="308">
        <v>81118</v>
      </c>
      <c r="P15" s="333"/>
      <c r="Q15" s="334"/>
      <c r="R15" s="334"/>
      <c r="S15" s="334"/>
      <c r="T15" s="308">
        <v>113904</v>
      </c>
      <c r="U15" s="335"/>
      <c r="V15" s="334"/>
      <c r="W15" s="265"/>
      <c r="X15" s="265"/>
      <c r="Y15" s="308">
        <v>189717</v>
      </c>
      <c r="Z15" s="265"/>
      <c r="AA15" s="3"/>
    </row>
    <row r="16" spans="1:27" ht="14.25" customHeight="1">
      <c r="A16" s="3"/>
      <c r="B16" s="3"/>
      <c r="C16" s="3"/>
      <c r="D16" s="3"/>
      <c r="E16" s="4"/>
      <c r="F16" s="243"/>
      <c r="G16" s="255"/>
      <c r="H16" s="255"/>
      <c r="I16" s="255"/>
      <c r="J16" s="336"/>
      <c r="K16" s="243"/>
      <c r="L16" s="255"/>
      <c r="M16" s="255"/>
      <c r="N16" s="255"/>
      <c r="O16" s="336"/>
      <c r="P16" s="243"/>
      <c r="Q16" s="255"/>
      <c r="R16" s="255"/>
      <c r="S16" s="255"/>
      <c r="T16" s="336"/>
      <c r="U16" s="243"/>
      <c r="V16" s="255"/>
      <c r="W16" s="255"/>
      <c r="X16" s="255"/>
      <c r="Y16" s="336"/>
      <c r="Z16" s="255"/>
      <c r="AA16" s="3"/>
    </row>
    <row r="17" spans="1:27" ht="14.25" customHeight="1">
      <c r="A17" s="3"/>
      <c r="B17" s="3"/>
      <c r="C17" s="635" t="s">
        <v>3</v>
      </c>
      <c r="D17" s="13" t="s">
        <v>41</v>
      </c>
      <c r="E17" s="24" t="s">
        <v>42</v>
      </c>
      <c r="F17" s="241"/>
      <c r="G17" s="246"/>
      <c r="H17" s="244"/>
      <c r="I17" s="244"/>
      <c r="J17" s="300">
        <v>46602</v>
      </c>
      <c r="K17" s="244"/>
      <c r="L17" s="246"/>
      <c r="M17" s="244"/>
      <c r="N17" s="244"/>
      <c r="O17" s="300">
        <v>73006</v>
      </c>
      <c r="P17" s="244"/>
      <c r="Q17" s="246"/>
      <c r="R17" s="244"/>
      <c r="S17" s="244"/>
      <c r="T17" s="300">
        <v>102514</v>
      </c>
      <c r="U17" s="241"/>
      <c r="V17" s="246"/>
      <c r="W17" s="244"/>
      <c r="X17" s="244"/>
      <c r="Y17" s="300">
        <v>170745</v>
      </c>
      <c r="Z17" s="248">
        <f>SUM(J17,O17,T17,Y17)</f>
        <v>392867</v>
      </c>
      <c r="AA17" s="3"/>
    </row>
    <row r="18" spans="1:27" ht="14.25" customHeight="1">
      <c r="A18" s="3"/>
      <c r="B18" s="3"/>
      <c r="C18" s="636"/>
      <c r="D18" s="13" t="s">
        <v>43</v>
      </c>
      <c r="E18" s="6" t="s">
        <v>44</v>
      </c>
      <c r="F18" s="241"/>
      <c r="G18" s="246"/>
      <c r="H18" s="244"/>
      <c r="I18" s="244"/>
      <c r="J18" s="300">
        <v>15534</v>
      </c>
      <c r="K18" s="244"/>
      <c r="L18" s="246"/>
      <c r="M18" s="244"/>
      <c r="N18" s="244"/>
      <c r="O18" s="300">
        <v>24335</v>
      </c>
      <c r="P18" s="244"/>
      <c r="Q18" s="246"/>
      <c r="R18" s="244"/>
      <c r="S18" s="244"/>
      <c r="T18" s="300">
        <v>34171</v>
      </c>
      <c r="U18" s="241"/>
      <c r="V18" s="246"/>
      <c r="W18" s="244"/>
      <c r="X18" s="244"/>
      <c r="Y18" s="300">
        <v>56915</v>
      </c>
      <c r="Z18" s="248">
        <f>SUM(J18,O18,T18,Y18)</f>
        <v>130955</v>
      </c>
      <c r="AA18" s="3"/>
    </row>
    <row r="19" spans="1:27" ht="14.25" customHeight="1" thickBot="1">
      <c r="A19" s="3"/>
      <c r="B19" s="3"/>
      <c r="C19" s="636"/>
      <c r="D19" s="18" t="s">
        <v>45</v>
      </c>
      <c r="E19" s="19" t="s">
        <v>46</v>
      </c>
      <c r="F19" s="241"/>
      <c r="G19" s="246"/>
      <c r="H19" s="244"/>
      <c r="I19" s="244"/>
      <c r="J19" s="337">
        <v>0</v>
      </c>
      <c r="K19" s="244"/>
      <c r="L19" s="246"/>
      <c r="M19" s="244"/>
      <c r="N19" s="244"/>
      <c r="O19" s="337">
        <v>0</v>
      </c>
      <c r="P19" s="244"/>
      <c r="Q19" s="246"/>
      <c r="R19" s="244"/>
      <c r="S19" s="244"/>
      <c r="T19" s="337">
        <v>0</v>
      </c>
      <c r="U19" s="245"/>
      <c r="V19" s="246"/>
      <c r="W19" s="250"/>
      <c r="X19" s="250"/>
      <c r="Y19" s="338">
        <v>0</v>
      </c>
      <c r="Z19" s="264">
        <f>SUM(J19,O19,T19,Y19)</f>
        <v>0</v>
      </c>
      <c r="AA19" s="3"/>
    </row>
    <row r="20" spans="1:27" ht="14.25" customHeight="1" thickTop="1">
      <c r="A20" s="3"/>
      <c r="B20" s="3"/>
      <c r="C20" s="637"/>
      <c r="D20" s="3"/>
      <c r="E20" s="4" t="s">
        <v>47</v>
      </c>
      <c r="F20" s="242"/>
      <c r="G20" s="253"/>
      <c r="H20" s="253"/>
      <c r="I20" s="253"/>
      <c r="J20" s="308">
        <v>62135.519999999997</v>
      </c>
      <c r="K20" s="242"/>
      <c r="L20" s="253"/>
      <c r="M20" s="253"/>
      <c r="N20" s="253"/>
      <c r="O20" s="308">
        <v>97341.72</v>
      </c>
      <c r="P20" s="242"/>
      <c r="Q20" s="253"/>
      <c r="R20" s="253"/>
      <c r="S20" s="253"/>
      <c r="T20" s="308">
        <v>136684.85999999999</v>
      </c>
      <c r="U20" s="243"/>
      <c r="V20" s="253"/>
      <c r="W20" s="255"/>
      <c r="X20" s="255"/>
      <c r="Y20" s="308">
        <v>227660.52</v>
      </c>
      <c r="Z20" s="255"/>
      <c r="AA20" s="3"/>
    </row>
    <row r="21" spans="1:27" ht="14.25" customHeight="1">
      <c r="A21" s="3"/>
      <c r="B21" s="3"/>
      <c r="C21" s="3"/>
      <c r="D21" s="3"/>
      <c r="E21" s="3"/>
      <c r="F21" s="243"/>
      <c r="G21" s="255"/>
      <c r="H21" s="255"/>
      <c r="I21" s="255"/>
      <c r="J21" s="336"/>
      <c r="K21" s="243"/>
      <c r="L21" s="255"/>
      <c r="M21" s="255"/>
      <c r="N21" s="255"/>
      <c r="O21" s="336"/>
      <c r="P21" s="243"/>
      <c r="Q21" s="255"/>
      <c r="R21" s="255"/>
      <c r="S21" s="255"/>
      <c r="T21" s="336"/>
      <c r="U21" s="243"/>
      <c r="V21" s="255"/>
      <c r="W21" s="255"/>
      <c r="X21" s="255"/>
      <c r="Y21" s="336"/>
      <c r="Z21" s="255"/>
      <c r="AA21" s="3"/>
    </row>
    <row r="22" spans="1:27" ht="28.5" customHeight="1">
      <c r="A22" s="3"/>
      <c r="B22" s="3"/>
      <c r="C22" s="638" t="s">
        <v>48</v>
      </c>
      <c r="D22" s="13" t="s">
        <v>49</v>
      </c>
      <c r="E22" s="339" t="s">
        <v>50</v>
      </c>
      <c r="F22" s="241"/>
      <c r="G22" s="246"/>
      <c r="H22" s="244"/>
      <c r="I22" s="244"/>
      <c r="J22" s="300">
        <v>39710</v>
      </c>
      <c r="K22" s="241"/>
      <c r="L22" s="246"/>
      <c r="M22" s="244"/>
      <c r="N22" s="244"/>
      <c r="O22" s="300">
        <v>49830</v>
      </c>
      <c r="P22" s="241"/>
      <c r="Q22" s="246"/>
      <c r="R22" s="244"/>
      <c r="S22" s="244"/>
      <c r="T22" s="300">
        <v>44639</v>
      </c>
      <c r="U22" s="241"/>
      <c r="V22" s="246"/>
      <c r="W22" s="244"/>
      <c r="X22" s="244"/>
      <c r="Y22" s="300">
        <v>74349</v>
      </c>
      <c r="Z22" s="248">
        <f t="shared" ref="Z22:Z31" si="0">SUM(J22,O22,T22,Y22)</f>
        <v>208528</v>
      </c>
      <c r="AA22" s="3"/>
    </row>
    <row r="23" spans="1:27" ht="14.25" customHeight="1">
      <c r="A23" s="3"/>
      <c r="B23" s="3"/>
      <c r="C23" s="636"/>
      <c r="D23" s="13" t="s">
        <v>51</v>
      </c>
      <c r="E23" s="340" t="s">
        <v>52</v>
      </c>
      <c r="F23" s="241"/>
      <c r="G23" s="246"/>
      <c r="H23" s="244"/>
      <c r="I23" s="244"/>
      <c r="J23" s="300">
        <v>200000</v>
      </c>
      <c r="K23" s="241"/>
      <c r="L23" s="246"/>
      <c r="M23" s="244"/>
      <c r="N23" s="244"/>
      <c r="O23" s="300">
        <v>272903</v>
      </c>
      <c r="P23" s="241"/>
      <c r="Q23" s="246"/>
      <c r="R23" s="244"/>
      <c r="S23" s="244"/>
      <c r="T23" s="300">
        <v>480000</v>
      </c>
      <c r="U23" s="241"/>
      <c r="V23" s="246"/>
      <c r="W23" s="244"/>
      <c r="X23" s="244"/>
      <c r="Y23" s="300">
        <v>560000</v>
      </c>
      <c r="Z23" s="248">
        <f t="shared" si="0"/>
        <v>1512903</v>
      </c>
      <c r="AA23" s="3"/>
    </row>
    <row r="24" spans="1:27" ht="14.25" customHeight="1">
      <c r="A24" s="3"/>
      <c r="B24" s="3"/>
      <c r="C24" s="636"/>
      <c r="D24" s="13" t="s">
        <v>53</v>
      </c>
      <c r="E24" s="339" t="s">
        <v>54</v>
      </c>
      <c r="F24" s="241"/>
      <c r="G24" s="246"/>
      <c r="H24" s="244"/>
      <c r="I24" s="244"/>
      <c r="J24" s="337">
        <v>0</v>
      </c>
      <c r="K24" s="241"/>
      <c r="L24" s="246"/>
      <c r="M24" s="244"/>
      <c r="N24" s="244"/>
      <c r="O24" s="337">
        <v>0</v>
      </c>
      <c r="P24" s="241"/>
      <c r="Q24" s="246"/>
      <c r="R24" s="244"/>
      <c r="S24" s="244"/>
      <c r="T24" s="337">
        <v>0</v>
      </c>
      <c r="U24" s="241"/>
      <c r="V24" s="246"/>
      <c r="W24" s="244"/>
      <c r="X24" s="244"/>
      <c r="Y24" s="337">
        <v>0</v>
      </c>
      <c r="Z24" s="262">
        <f t="shared" si="0"/>
        <v>0</v>
      </c>
      <c r="AA24" s="3"/>
    </row>
    <row r="25" spans="1:27" ht="14.25" customHeight="1">
      <c r="A25" s="3"/>
      <c r="B25" s="3"/>
      <c r="C25" s="636"/>
      <c r="D25" s="13" t="s">
        <v>55</v>
      </c>
      <c r="E25" s="339" t="s">
        <v>56</v>
      </c>
      <c r="F25" s="241"/>
      <c r="G25" s="246"/>
      <c r="H25" s="244"/>
      <c r="I25" s="244"/>
      <c r="J25" s="337">
        <v>0</v>
      </c>
      <c r="K25" s="241"/>
      <c r="L25" s="246"/>
      <c r="M25" s="244"/>
      <c r="N25" s="244"/>
      <c r="O25" s="337">
        <v>0</v>
      </c>
      <c r="P25" s="241"/>
      <c r="Q25" s="246"/>
      <c r="R25" s="244"/>
      <c r="S25" s="244"/>
      <c r="T25" s="337">
        <v>0</v>
      </c>
      <c r="U25" s="241"/>
      <c r="V25" s="246"/>
      <c r="W25" s="244"/>
      <c r="X25" s="244"/>
      <c r="Y25" s="337">
        <v>0</v>
      </c>
      <c r="Z25" s="262">
        <f t="shared" si="0"/>
        <v>0</v>
      </c>
      <c r="AA25" s="3"/>
    </row>
    <row r="26" spans="1:27" ht="14.25" customHeight="1">
      <c r="A26" s="3"/>
      <c r="B26" s="3"/>
      <c r="C26" s="636"/>
      <c r="D26" s="13" t="s">
        <v>57</v>
      </c>
      <c r="E26" s="339" t="s">
        <v>58</v>
      </c>
      <c r="F26" s="241"/>
      <c r="G26" s="246"/>
      <c r="H26" s="244"/>
      <c r="I26" s="244"/>
      <c r="J26" s="337">
        <v>0</v>
      </c>
      <c r="K26" s="241"/>
      <c r="L26" s="246"/>
      <c r="M26" s="244"/>
      <c r="N26" s="244"/>
      <c r="O26" s="337">
        <v>0</v>
      </c>
      <c r="P26" s="241"/>
      <c r="Q26" s="246"/>
      <c r="R26" s="244"/>
      <c r="S26" s="244"/>
      <c r="T26" s="337">
        <v>0</v>
      </c>
      <c r="U26" s="241"/>
      <c r="V26" s="246"/>
      <c r="W26" s="244"/>
      <c r="X26" s="244"/>
      <c r="Y26" s="337">
        <v>0</v>
      </c>
      <c r="Z26" s="262">
        <f t="shared" si="0"/>
        <v>0</v>
      </c>
      <c r="AA26" s="3"/>
    </row>
    <row r="27" spans="1:27" ht="14.25" customHeight="1">
      <c r="A27" s="3"/>
      <c r="B27" s="3"/>
      <c r="C27" s="636"/>
      <c r="D27" s="13" t="s">
        <v>59</v>
      </c>
      <c r="E27" s="339" t="s">
        <v>60</v>
      </c>
      <c r="F27" s="241"/>
      <c r="G27" s="246"/>
      <c r="H27" s="244"/>
      <c r="I27" s="244"/>
      <c r="J27" s="300">
        <v>39710</v>
      </c>
      <c r="K27" s="241"/>
      <c r="L27" s="246"/>
      <c r="M27" s="244"/>
      <c r="N27" s="244"/>
      <c r="O27" s="300">
        <v>49830</v>
      </c>
      <c r="P27" s="241"/>
      <c r="Q27" s="246"/>
      <c r="R27" s="244"/>
      <c r="S27" s="244"/>
      <c r="T27" s="300">
        <v>178554</v>
      </c>
      <c r="U27" s="241"/>
      <c r="V27" s="246"/>
      <c r="W27" s="244"/>
      <c r="X27" s="244"/>
      <c r="Y27" s="300">
        <v>297398</v>
      </c>
      <c r="Z27" s="248">
        <f t="shared" si="0"/>
        <v>565492</v>
      </c>
      <c r="AA27" s="3"/>
    </row>
    <row r="28" spans="1:27" ht="14.25" customHeight="1">
      <c r="A28" s="3"/>
      <c r="B28" s="3"/>
      <c r="C28" s="636"/>
      <c r="D28" s="13" t="s">
        <v>61</v>
      </c>
      <c r="E28" s="339" t="s">
        <v>62</v>
      </c>
      <c r="F28" s="241"/>
      <c r="G28" s="246"/>
      <c r="H28" s="244"/>
      <c r="I28" s="244"/>
      <c r="J28" s="337">
        <v>0</v>
      </c>
      <c r="K28" s="241"/>
      <c r="L28" s="246"/>
      <c r="M28" s="244"/>
      <c r="N28" s="244"/>
      <c r="O28" s="337">
        <v>0</v>
      </c>
      <c r="P28" s="241"/>
      <c r="Q28" s="246"/>
      <c r="R28" s="244"/>
      <c r="S28" s="244"/>
      <c r="T28" s="337">
        <v>0</v>
      </c>
      <c r="U28" s="241"/>
      <c r="V28" s="246"/>
      <c r="W28" s="244"/>
      <c r="X28" s="244"/>
      <c r="Y28" s="337">
        <v>0</v>
      </c>
      <c r="Z28" s="262">
        <f t="shared" si="0"/>
        <v>0</v>
      </c>
      <c r="AA28" s="3"/>
    </row>
    <row r="29" spans="1:27" ht="14.25" customHeight="1">
      <c r="A29" s="3"/>
      <c r="B29" s="3"/>
      <c r="C29" s="636"/>
      <c r="D29" s="13" t="s">
        <v>63</v>
      </c>
      <c r="E29" s="339" t="s">
        <v>64</v>
      </c>
      <c r="F29" s="241"/>
      <c r="G29" s="246"/>
      <c r="H29" s="244"/>
      <c r="I29" s="244"/>
      <c r="J29" s="337">
        <v>0</v>
      </c>
      <c r="K29" s="241"/>
      <c r="L29" s="246"/>
      <c r="M29" s="244"/>
      <c r="N29" s="244"/>
      <c r="O29" s="337">
        <v>0</v>
      </c>
      <c r="P29" s="241"/>
      <c r="Q29" s="246"/>
      <c r="R29" s="244"/>
      <c r="S29" s="244"/>
      <c r="T29" s="337">
        <v>0</v>
      </c>
      <c r="U29" s="241"/>
      <c r="V29" s="246"/>
      <c r="W29" s="244"/>
      <c r="X29" s="244"/>
      <c r="Y29" s="337">
        <v>0</v>
      </c>
      <c r="Z29" s="262">
        <f t="shared" si="0"/>
        <v>0</v>
      </c>
      <c r="AA29" s="3"/>
    </row>
    <row r="30" spans="1:27" ht="14.25" customHeight="1">
      <c r="A30" s="3"/>
      <c r="B30" s="3"/>
      <c r="C30" s="636"/>
      <c r="D30" s="13" t="s">
        <v>65</v>
      </c>
      <c r="E30" s="339" t="s">
        <v>66</v>
      </c>
      <c r="F30" s="241"/>
      <c r="G30" s="246"/>
      <c r="H30" s="244"/>
      <c r="I30" s="244"/>
      <c r="J30" s="337">
        <v>0</v>
      </c>
      <c r="K30" s="241"/>
      <c r="L30" s="246"/>
      <c r="M30" s="244"/>
      <c r="N30" s="244"/>
      <c r="O30" s="337">
        <v>0</v>
      </c>
      <c r="P30" s="241"/>
      <c r="Q30" s="246"/>
      <c r="R30" s="244"/>
      <c r="S30" s="244"/>
      <c r="T30" s="337">
        <v>0</v>
      </c>
      <c r="U30" s="241"/>
      <c r="V30" s="246"/>
      <c r="W30" s="244"/>
      <c r="X30" s="244"/>
      <c r="Y30" s="337">
        <v>0</v>
      </c>
      <c r="Z30" s="262">
        <f t="shared" si="0"/>
        <v>0</v>
      </c>
      <c r="AA30" s="3"/>
    </row>
    <row r="31" spans="1:27" ht="28.2" thickBot="1">
      <c r="A31" s="3"/>
      <c r="B31" s="3"/>
      <c r="C31" s="636"/>
      <c r="D31" s="18" t="s">
        <v>67</v>
      </c>
      <c r="E31" s="341" t="s">
        <v>189</v>
      </c>
      <c r="F31" s="241"/>
      <c r="G31" s="246"/>
      <c r="H31" s="244"/>
      <c r="I31" s="244"/>
      <c r="J31" s="300">
        <v>117677</v>
      </c>
      <c r="K31" s="241"/>
      <c r="L31" s="246"/>
      <c r="M31" s="244"/>
      <c r="N31" s="244"/>
      <c r="O31" s="300">
        <v>143936</v>
      </c>
      <c r="P31" s="241"/>
      <c r="Q31" s="246"/>
      <c r="R31" s="244"/>
      <c r="S31" s="244"/>
      <c r="T31" s="300">
        <v>189578</v>
      </c>
      <c r="U31" s="245"/>
      <c r="V31" s="293"/>
      <c r="W31" s="250"/>
      <c r="X31" s="250"/>
      <c r="Y31" s="306">
        <v>555241</v>
      </c>
      <c r="Z31" s="260">
        <f t="shared" si="0"/>
        <v>1006432</v>
      </c>
      <c r="AA31" s="3"/>
    </row>
    <row r="32" spans="1:27" ht="14.25" customHeight="1" thickTop="1">
      <c r="A32" s="3"/>
      <c r="B32" s="3"/>
      <c r="C32" s="637"/>
      <c r="D32" s="3"/>
      <c r="E32" s="4" t="s">
        <v>68</v>
      </c>
      <c r="F32" s="242"/>
      <c r="G32" s="253"/>
      <c r="H32" s="253"/>
      <c r="I32" s="253"/>
      <c r="J32" s="308">
        <v>397096.48</v>
      </c>
      <c r="K32" s="242"/>
      <c r="L32" s="253"/>
      <c r="M32" s="253"/>
      <c r="N32" s="253"/>
      <c r="O32" s="308">
        <v>498301</v>
      </c>
      <c r="P32" s="242"/>
      <c r="Q32" s="253"/>
      <c r="R32" s="253"/>
      <c r="S32" s="253"/>
      <c r="T32" s="308">
        <v>892771</v>
      </c>
      <c r="U32" s="243"/>
      <c r="V32" s="255"/>
      <c r="W32" s="255"/>
      <c r="X32" s="255"/>
      <c r="Y32" s="314">
        <v>1486988</v>
      </c>
      <c r="Z32" s="255"/>
      <c r="AA32" s="3"/>
    </row>
    <row r="33" spans="1:27" ht="14.25" customHeight="1">
      <c r="A33" s="3"/>
      <c r="B33" s="3"/>
      <c r="C33" s="3"/>
      <c r="D33" s="3"/>
      <c r="E33" s="3"/>
      <c r="F33" s="243"/>
      <c r="G33" s="255"/>
      <c r="H33" s="255"/>
      <c r="I33" s="255"/>
      <c r="J33" s="336"/>
      <c r="K33" s="243"/>
      <c r="L33" s="255"/>
      <c r="M33" s="255"/>
      <c r="N33" s="255"/>
      <c r="O33" s="336"/>
      <c r="P33" s="243"/>
      <c r="Q33" s="255"/>
      <c r="R33" s="255"/>
      <c r="S33" s="255"/>
      <c r="T33" s="336"/>
      <c r="U33" s="243"/>
      <c r="V33" s="255"/>
      <c r="W33" s="255"/>
      <c r="X33" s="255"/>
      <c r="Y33" s="336"/>
      <c r="Z33" s="255"/>
      <c r="AA33" s="3"/>
    </row>
    <row r="34" spans="1:27" ht="14.25" customHeight="1">
      <c r="A34" s="3"/>
      <c r="B34" s="3"/>
      <c r="C34" s="635" t="s">
        <v>69</v>
      </c>
      <c r="D34" s="13" t="s">
        <v>70</v>
      </c>
      <c r="E34" s="6" t="s">
        <v>71</v>
      </c>
      <c r="F34" s="639" t="s">
        <v>40</v>
      </c>
      <c r="G34" s="640"/>
      <c r="H34" s="641"/>
      <c r="I34" s="244"/>
      <c r="J34" s="337">
        <v>0</v>
      </c>
      <c r="K34" s="716" t="s">
        <v>40</v>
      </c>
      <c r="L34" s="640"/>
      <c r="M34" s="641"/>
      <c r="N34" s="244"/>
      <c r="O34" s="337">
        <v>0</v>
      </c>
      <c r="P34" s="716" t="s">
        <v>40</v>
      </c>
      <c r="Q34" s="640"/>
      <c r="R34" s="641"/>
      <c r="S34" s="244"/>
      <c r="T34" s="337">
        <v>0</v>
      </c>
      <c r="U34" s="639" t="s">
        <v>40</v>
      </c>
      <c r="V34" s="640"/>
      <c r="W34" s="641"/>
      <c r="X34" s="244"/>
      <c r="Y34" s="337">
        <v>0</v>
      </c>
      <c r="Z34" s="262">
        <f>SUM(J34,O34,T34,Y34)</f>
        <v>0</v>
      </c>
      <c r="AA34" s="3"/>
    </row>
    <row r="35" spans="1:27" ht="14.25" customHeight="1">
      <c r="A35" s="3"/>
      <c r="B35" s="3"/>
      <c r="C35" s="636"/>
      <c r="D35" s="15" t="s">
        <v>72</v>
      </c>
      <c r="E35" s="6" t="s">
        <v>73</v>
      </c>
      <c r="F35" s="642"/>
      <c r="G35" s="643"/>
      <c r="H35" s="644"/>
      <c r="I35" s="244"/>
      <c r="J35" s="300">
        <v>472801</v>
      </c>
      <c r="K35" s="717"/>
      <c r="L35" s="643"/>
      <c r="M35" s="644"/>
      <c r="N35" s="244"/>
      <c r="O35" s="300">
        <v>945601</v>
      </c>
      <c r="P35" s="717"/>
      <c r="Q35" s="643"/>
      <c r="R35" s="644"/>
      <c r="S35" s="244"/>
      <c r="T35" s="300">
        <v>1134721</v>
      </c>
      <c r="U35" s="642"/>
      <c r="V35" s="643"/>
      <c r="W35" s="644"/>
      <c r="X35" s="244"/>
      <c r="Y35" s="300">
        <v>1889977</v>
      </c>
      <c r="Z35" s="248">
        <f>SUM(J35,O35,T35,Y35)</f>
        <v>4443100</v>
      </c>
      <c r="AA35" s="3"/>
    </row>
    <row r="36" spans="1:27" ht="14.25" customHeight="1" thickBot="1">
      <c r="A36" s="3"/>
      <c r="B36" s="3"/>
      <c r="C36" s="636"/>
      <c r="D36" s="28" t="s">
        <v>74</v>
      </c>
      <c r="E36" s="29" t="s">
        <v>75</v>
      </c>
      <c r="F36" s="645"/>
      <c r="G36" s="646"/>
      <c r="H36" s="647"/>
      <c r="I36" s="250"/>
      <c r="J36" s="338">
        <v>0</v>
      </c>
      <c r="K36" s="718"/>
      <c r="L36" s="646"/>
      <c r="M36" s="647"/>
      <c r="N36" s="250"/>
      <c r="O36" s="338">
        <v>0</v>
      </c>
      <c r="P36" s="718"/>
      <c r="Q36" s="646"/>
      <c r="R36" s="647"/>
      <c r="S36" s="250"/>
      <c r="T36" s="338">
        <v>0</v>
      </c>
      <c r="U36" s="645"/>
      <c r="V36" s="646"/>
      <c r="W36" s="647"/>
      <c r="X36" s="250"/>
      <c r="Y36" s="338">
        <v>0</v>
      </c>
      <c r="Z36" s="264">
        <f>SUM(J36,O36,T36,Y36)</f>
        <v>0</v>
      </c>
      <c r="AA36" s="3"/>
    </row>
    <row r="37" spans="1:27" ht="14.25" customHeight="1" thickTop="1">
      <c r="A37" s="3"/>
      <c r="B37" s="3"/>
      <c r="C37" s="637"/>
      <c r="D37" s="3"/>
      <c r="E37" s="4" t="s">
        <v>76</v>
      </c>
      <c r="F37" s="243"/>
      <c r="G37" s="255"/>
      <c r="H37" s="255"/>
      <c r="I37" s="255"/>
      <c r="J37" s="314">
        <v>472801</v>
      </c>
      <c r="K37" s="243"/>
      <c r="L37" s="255"/>
      <c r="M37" s="255"/>
      <c r="N37" s="255"/>
      <c r="O37" s="314">
        <v>945601</v>
      </c>
      <c r="P37" s="243"/>
      <c r="Q37" s="255"/>
      <c r="R37" s="255"/>
      <c r="S37" s="255"/>
      <c r="T37" s="314">
        <v>1134721</v>
      </c>
      <c r="U37" s="243"/>
      <c r="V37" s="255"/>
      <c r="W37" s="255"/>
      <c r="X37" s="255"/>
      <c r="Y37" s="314">
        <v>1889977</v>
      </c>
      <c r="Z37" s="255"/>
      <c r="AA37" s="3"/>
    </row>
    <row r="38" spans="1:27" ht="14.25" customHeight="1">
      <c r="A38" s="3"/>
      <c r="B38" s="3"/>
      <c r="C38" s="3"/>
      <c r="D38" s="3"/>
      <c r="E38" s="4"/>
      <c r="F38" s="3"/>
      <c r="G38" s="3"/>
      <c r="H38" s="3"/>
      <c r="I38" s="3"/>
      <c r="J38" s="3"/>
      <c r="K38" s="3"/>
      <c r="L38" s="3"/>
      <c r="M38" s="3"/>
      <c r="N38" s="3"/>
      <c r="O38" s="3"/>
      <c r="P38" s="3"/>
      <c r="Q38" s="3"/>
      <c r="R38" s="3"/>
      <c r="S38" s="3"/>
      <c r="T38" s="3"/>
      <c r="U38" s="3"/>
      <c r="V38" s="3"/>
      <c r="W38" s="3"/>
      <c r="X38" s="3"/>
      <c r="Y38" s="3"/>
      <c r="Z38" s="3"/>
      <c r="AA38" s="3"/>
    </row>
    <row r="39" spans="1:27" ht="14.25" customHeight="1">
      <c r="A39" s="3"/>
      <c r="B39" s="3"/>
      <c r="C39" s="3"/>
      <c r="D39" s="3"/>
      <c r="E39" s="4"/>
      <c r="F39" s="3"/>
      <c r="G39" s="3"/>
      <c r="H39" s="3"/>
      <c r="I39" s="3"/>
      <c r="J39" s="3"/>
      <c r="K39" s="3"/>
      <c r="L39" s="3"/>
      <c r="M39" s="3"/>
      <c r="N39" s="3"/>
      <c r="O39" s="3"/>
      <c r="P39" s="3"/>
      <c r="Q39" s="3"/>
      <c r="R39" s="3"/>
      <c r="S39" s="3"/>
      <c r="T39" s="3"/>
      <c r="U39" s="3"/>
      <c r="V39" s="3"/>
      <c r="W39" s="3"/>
      <c r="X39" s="3"/>
      <c r="Y39" s="3"/>
      <c r="Z39" s="3"/>
      <c r="AA39" s="3"/>
    </row>
    <row r="40" spans="1:27" ht="14.25" customHeight="1">
      <c r="A40" s="3"/>
      <c r="B40" s="3"/>
      <c r="C40" s="3"/>
      <c r="D40" s="3"/>
      <c r="E40" s="4"/>
      <c r="F40" s="3"/>
      <c r="G40" s="3"/>
      <c r="H40" s="3"/>
      <c r="I40" s="3"/>
      <c r="J40" s="3"/>
      <c r="K40" s="3"/>
      <c r="L40" s="3"/>
      <c r="M40" s="3"/>
      <c r="N40"/>
      <c r="O40"/>
      <c r="P40"/>
      <c r="Q40"/>
      <c r="R40"/>
      <c r="S40"/>
      <c r="T40"/>
      <c r="U40"/>
      <c r="V40"/>
      <c r="W40"/>
      <c r="X40"/>
      <c r="Y40"/>
      <c r="Z40" s="3"/>
      <c r="AA40" s="3"/>
    </row>
    <row r="41" spans="1:27" ht="14.25" customHeight="1">
      <c r="A41" s="3"/>
      <c r="B41" s="3"/>
      <c r="C41" s="3"/>
      <c r="D41" s="3"/>
      <c r="E41" s="3"/>
      <c r="F41" s="633" t="s">
        <v>0</v>
      </c>
      <c r="G41" s="634"/>
      <c r="H41"/>
      <c r="I41"/>
      <c r="J41"/>
      <c r="K41"/>
      <c r="L41" s="3"/>
      <c r="M41" s="3"/>
      <c r="N41"/>
      <c r="O41"/>
      <c r="P41"/>
      <c r="Q41"/>
      <c r="R41"/>
      <c r="S41"/>
      <c r="T41"/>
      <c r="U41"/>
      <c r="V41"/>
      <c r="W41"/>
      <c r="X41"/>
      <c r="Y41"/>
      <c r="Z41" s="3"/>
      <c r="AA41" s="3"/>
    </row>
    <row r="42" spans="1:27" ht="14.25" customHeight="1">
      <c r="A42" s="3"/>
      <c r="B42" s="3"/>
      <c r="C42" s="3"/>
      <c r="D42" s="3"/>
      <c r="E42" s="31" t="s">
        <v>77</v>
      </c>
      <c r="F42" s="31" t="s">
        <v>78</v>
      </c>
      <c r="G42" s="32" t="s">
        <v>79</v>
      </c>
      <c r="H42"/>
      <c r="I42"/>
      <c r="J42"/>
      <c r="K42"/>
      <c r="L42" s="3"/>
      <c r="M42" s="3"/>
      <c r="N42"/>
      <c r="O42"/>
      <c r="P42"/>
      <c r="Q42"/>
      <c r="R42"/>
      <c r="S42"/>
      <c r="T42"/>
      <c r="U42"/>
      <c r="V42"/>
      <c r="W42"/>
      <c r="X42"/>
      <c r="Y42"/>
      <c r="Z42" s="3"/>
      <c r="AA42" s="3"/>
    </row>
    <row r="43" spans="1:27" ht="14.25" customHeight="1">
      <c r="A43" s="3"/>
      <c r="B43" s="3"/>
      <c r="C43" s="3"/>
      <c r="D43" s="3"/>
      <c r="E43" s="15" t="s">
        <v>30</v>
      </c>
      <c r="F43" s="33">
        <f>J15+O15+T15+Y15</f>
        <v>488298</v>
      </c>
      <c r="G43" s="67">
        <f>F43/F47</f>
        <v>5.5930917348346848E-2</v>
      </c>
      <c r="H43"/>
      <c r="I43"/>
      <c r="J43"/>
      <c r="K43"/>
      <c r="L43" s="3"/>
      <c r="M43" s="3"/>
      <c r="N43"/>
      <c r="O43"/>
      <c r="P43"/>
      <c r="Q43"/>
      <c r="R43"/>
      <c r="S43"/>
      <c r="T43"/>
      <c r="U43"/>
      <c r="V43"/>
      <c r="W43"/>
      <c r="X43"/>
      <c r="Y43"/>
      <c r="Z43" s="3"/>
      <c r="AA43" s="3"/>
    </row>
    <row r="44" spans="1:27" ht="14.25" customHeight="1">
      <c r="A44" s="3"/>
      <c r="B44" s="3"/>
      <c r="C44" s="3"/>
      <c r="D44" s="3"/>
      <c r="E44" s="15" t="s">
        <v>3</v>
      </c>
      <c r="F44" s="33">
        <f>J20+O20+T20+Y20</f>
        <v>523822.62</v>
      </c>
      <c r="G44" s="67">
        <f>F44/F47</f>
        <v>5.9999999312744468E-2</v>
      </c>
      <c r="H44"/>
      <c r="I44"/>
      <c r="J44"/>
      <c r="K44"/>
      <c r="L44" s="3"/>
      <c r="M44" s="3"/>
      <c r="N44"/>
      <c r="O44"/>
      <c r="P44"/>
      <c r="Q44"/>
      <c r="R44"/>
      <c r="S44"/>
      <c r="T44"/>
      <c r="U44"/>
      <c r="V44"/>
      <c r="W44"/>
      <c r="X44"/>
      <c r="Y44"/>
      <c r="Z44" s="3"/>
      <c r="AA44" s="3"/>
    </row>
    <row r="45" spans="1:27" ht="43.5" customHeight="1">
      <c r="A45" s="3"/>
      <c r="B45" s="3"/>
      <c r="C45" s="3"/>
      <c r="D45" s="3"/>
      <c r="E45" s="15" t="s">
        <v>8</v>
      </c>
      <c r="F45" s="33">
        <f>J32+O32+T32+Y32</f>
        <v>3275156.48</v>
      </c>
      <c r="G45" s="67">
        <f>F45/F47</f>
        <v>0.37514490410729223</v>
      </c>
      <c r="H45"/>
      <c r="I45"/>
      <c r="J45"/>
      <c r="K45"/>
      <c r="L45" s="3"/>
      <c r="M45" s="3"/>
      <c r="N45"/>
      <c r="O45"/>
      <c r="P45"/>
      <c r="Q45"/>
      <c r="R45"/>
      <c r="S45"/>
      <c r="T45"/>
      <c r="U45"/>
      <c r="V45"/>
      <c r="W45"/>
      <c r="X45"/>
      <c r="Y45"/>
      <c r="Z45" s="3"/>
      <c r="AA45" s="3"/>
    </row>
    <row r="46" spans="1:27" ht="14.25" customHeight="1">
      <c r="A46" s="3"/>
      <c r="B46" s="3"/>
      <c r="C46" s="3"/>
      <c r="D46" s="3"/>
      <c r="E46" s="15" t="s">
        <v>80</v>
      </c>
      <c r="F46" s="33">
        <f>J37+O37+T37+Y37</f>
        <v>4443100</v>
      </c>
      <c r="G46" s="67">
        <f>F46/F47</f>
        <v>0.50892417923161648</v>
      </c>
      <c r="H46"/>
      <c r="I46"/>
      <c r="J46"/>
      <c r="K46"/>
      <c r="L46" s="3"/>
      <c r="M46" s="3"/>
      <c r="N46"/>
      <c r="O46"/>
      <c r="P46"/>
      <c r="Q46"/>
      <c r="R46"/>
      <c r="S46"/>
      <c r="T46"/>
      <c r="U46"/>
      <c r="V46"/>
      <c r="W46"/>
      <c r="X46"/>
      <c r="Y46"/>
      <c r="Z46" s="3"/>
      <c r="AA46" s="3"/>
    </row>
    <row r="47" spans="1:27" ht="14.25" customHeight="1">
      <c r="A47" s="3"/>
      <c r="B47" s="3"/>
      <c r="C47" s="3"/>
      <c r="D47" s="3"/>
      <c r="E47" s="31" t="s">
        <v>81</v>
      </c>
      <c r="F47" s="33">
        <f>SUM(F43:F46)</f>
        <v>8730377.0999999996</v>
      </c>
      <c r="G47" s="33">
        <f>F47</f>
        <v>8730377.0999999996</v>
      </c>
      <c r="H47"/>
      <c r="I47"/>
      <c r="J47"/>
      <c r="K47"/>
      <c r="L47" s="3"/>
      <c r="M47" s="3"/>
      <c r="N47"/>
      <c r="O47"/>
      <c r="P47"/>
      <c r="Q47"/>
      <c r="R47"/>
      <c r="S47"/>
      <c r="T47"/>
      <c r="U47"/>
      <c r="V47"/>
      <c r="W47"/>
      <c r="X47"/>
      <c r="Y47"/>
      <c r="Z47" s="3"/>
      <c r="AA47" s="3"/>
    </row>
    <row r="48" spans="1:27" ht="14.25" customHeight="1">
      <c r="A48" s="3"/>
      <c r="B48" s="3"/>
      <c r="C48" s="3"/>
      <c r="D48" s="3"/>
      <c r="E48" s="3"/>
      <c r="F48" s="3"/>
      <c r="G48" s="3"/>
      <c r="H48"/>
      <c r="I48"/>
      <c r="J48"/>
      <c r="K48"/>
      <c r="L48" s="3"/>
      <c r="M48" s="3"/>
      <c r="N48"/>
      <c r="O48"/>
      <c r="P48"/>
      <c r="Q48"/>
      <c r="R48"/>
      <c r="S48"/>
      <c r="T48"/>
      <c r="U48"/>
      <c r="V48"/>
      <c r="W48"/>
      <c r="X48"/>
      <c r="Y48"/>
      <c r="Z48" s="3"/>
      <c r="AA48" s="3"/>
    </row>
    <row r="49" spans="1:27" ht="14.25" customHeight="1">
      <c r="A49" s="3"/>
      <c r="B49" s="3"/>
      <c r="C49" s="3"/>
      <c r="D49" s="3"/>
      <c r="E49" s="3"/>
      <c r="F49" s="3"/>
      <c r="G49" s="3"/>
      <c r="H49"/>
      <c r="I49"/>
      <c r="J49"/>
      <c r="K49"/>
      <c r="L49" s="3"/>
      <c r="M49" s="3"/>
      <c r="N49"/>
      <c r="O49"/>
      <c r="P49"/>
      <c r="Q49"/>
      <c r="R49"/>
      <c r="S49"/>
      <c r="T49"/>
      <c r="U49"/>
      <c r="V49"/>
      <c r="W49"/>
      <c r="X49"/>
      <c r="Y49"/>
      <c r="Z49" s="3"/>
      <c r="AA49" s="3"/>
    </row>
    <row r="50" spans="1:27" ht="14.25" customHeight="1">
      <c r="A50" s="3"/>
      <c r="B50" s="3"/>
      <c r="C50" s="3"/>
      <c r="D50" s="3"/>
      <c r="E50" s="3"/>
      <c r="F50" s="3"/>
      <c r="G50" s="3"/>
      <c r="H50" s="3"/>
      <c r="I50" s="3"/>
      <c r="J50" s="3"/>
      <c r="K50" s="3"/>
      <c r="L50" s="3"/>
      <c r="M50" s="3"/>
      <c r="N50"/>
      <c r="O50"/>
      <c r="P50"/>
      <c r="Q50"/>
      <c r="R50"/>
      <c r="S50"/>
      <c r="T50"/>
      <c r="U50"/>
      <c r="V50"/>
      <c r="W50"/>
      <c r="X50"/>
      <c r="Y50"/>
      <c r="Z50" s="3"/>
      <c r="AA50" s="3"/>
    </row>
    <row r="51" spans="1:27" ht="14.25" customHeight="1">
      <c r="A51" s="3"/>
      <c r="B51" s="3"/>
      <c r="C51" s="3"/>
      <c r="D51" s="3"/>
      <c r="E51" s="3"/>
      <c r="F51" s="3"/>
      <c r="G51" s="3"/>
      <c r="H51" s="3"/>
      <c r="I51" s="3"/>
      <c r="J51" s="3"/>
      <c r="K51" s="3"/>
      <c r="L51" s="3"/>
      <c r="M51" s="3"/>
      <c r="N51"/>
      <c r="O51"/>
      <c r="P51"/>
      <c r="Q51"/>
      <c r="R51"/>
      <c r="S51"/>
      <c r="T51"/>
      <c r="U51"/>
      <c r="V51"/>
      <c r="W51"/>
      <c r="X51"/>
      <c r="Y51"/>
      <c r="Z51" s="3"/>
      <c r="AA51" s="3"/>
    </row>
    <row r="52" spans="1:27" ht="14.25" customHeight="1">
      <c r="A52" s="3"/>
      <c r="B52" s="3"/>
      <c r="C52" s="3"/>
      <c r="D52" s="3"/>
      <c r="E52" s="3"/>
      <c r="F52" s="3"/>
      <c r="G52" s="3"/>
      <c r="H52" s="3"/>
      <c r="I52" s="3"/>
      <c r="J52" s="3"/>
      <c r="K52" s="3"/>
      <c r="L52" s="3"/>
      <c r="M52" s="3"/>
      <c r="N52"/>
      <c r="O52"/>
      <c r="P52"/>
      <c r="Q52"/>
      <c r="R52"/>
      <c r="S52"/>
      <c r="T52"/>
      <c r="U52"/>
      <c r="V52"/>
      <c r="W52"/>
      <c r="X52"/>
      <c r="Y52"/>
      <c r="Z52" s="3"/>
      <c r="AA52" s="3"/>
    </row>
    <row r="53" spans="1:27" ht="14.25" customHeight="1">
      <c r="A53" s="3"/>
      <c r="B53" s="3"/>
      <c r="C53" s="3"/>
      <c r="D53" s="3"/>
      <c r="E53" s="3"/>
      <c r="F53" s="3"/>
      <c r="G53" s="3"/>
      <c r="H53" s="3"/>
      <c r="I53" s="3"/>
      <c r="J53" s="3"/>
      <c r="K53" s="3"/>
      <c r="L53" s="3"/>
      <c r="M53" s="3"/>
      <c r="N53"/>
      <c r="O53"/>
      <c r="P53"/>
      <c r="Q53"/>
      <c r="R53"/>
      <c r="S53"/>
      <c r="T53"/>
      <c r="U53"/>
      <c r="V53"/>
      <c r="W53"/>
      <c r="X53"/>
      <c r="Y53"/>
      <c r="Z53" s="3"/>
      <c r="AA53" s="3"/>
    </row>
    <row r="54" spans="1:27" ht="14.25" customHeight="1">
      <c r="A54" s="3"/>
      <c r="B54" s="3"/>
      <c r="C54" s="3"/>
      <c r="D54" s="3"/>
      <c r="E54" s="3"/>
      <c r="F54" s="3"/>
      <c r="G54" s="3"/>
      <c r="H54" s="3"/>
      <c r="I54" s="3"/>
      <c r="J54" s="3"/>
      <c r="K54" s="3"/>
      <c r="L54" s="3"/>
      <c r="M54" s="3"/>
      <c r="N54"/>
      <c r="O54"/>
      <c r="P54"/>
      <c r="Q54"/>
      <c r="R54"/>
      <c r="S54"/>
      <c r="T54"/>
      <c r="U54"/>
      <c r="V54"/>
      <c r="W54"/>
      <c r="X54"/>
      <c r="Y54"/>
      <c r="Z54" s="3"/>
      <c r="AA54" s="3"/>
    </row>
    <row r="55" spans="1:27" ht="14.2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14.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sheetData>
  <mergeCells count="13">
    <mergeCell ref="K34:M36"/>
    <mergeCell ref="P34:R36"/>
    <mergeCell ref="U34:W36"/>
    <mergeCell ref="F9:J9"/>
    <mergeCell ref="K9:O9"/>
    <mergeCell ref="P9:T9"/>
    <mergeCell ref="U9:Y9"/>
    <mergeCell ref="F41:G41"/>
    <mergeCell ref="C11:C15"/>
    <mergeCell ref="C17:C20"/>
    <mergeCell ref="C22:C32"/>
    <mergeCell ref="C34:C37"/>
    <mergeCell ref="F34:H36"/>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E7CDC-6296-408C-844A-2E6D52065984}">
  <dimension ref="A1:AA1000"/>
  <sheetViews>
    <sheetView workbookViewId="0">
      <pane xSplit="3" ySplit="11" topLeftCell="D12" activePane="bottomRight" state="frozen"/>
      <selection pane="topRight" activeCell="D1" sqref="D1"/>
      <selection pane="bottomLeft" activeCell="A12" sqref="A12"/>
      <selection pane="bottomRight" activeCell="V43" sqref="V43"/>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12.88671875" style="5" customWidth="1"/>
    <col min="7" max="7" width="13.5546875" style="5" customWidth="1"/>
    <col min="8" max="8" width="10.6640625" style="5" customWidth="1"/>
    <col min="9" max="9" width="13.6640625" style="5" customWidth="1"/>
    <col min="10" max="10" width="9.664062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16384" width="14" style="5"/>
  </cols>
  <sheetData>
    <row r="1" spans="1:27"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row>
    <row r="2" spans="1:27" ht="14.25" customHeight="1">
      <c r="A2" s="3"/>
      <c r="B2" s="3"/>
      <c r="C2" s="3"/>
      <c r="D2" s="4"/>
      <c r="E2" s="3"/>
      <c r="F2" s="3"/>
      <c r="G2" s="3"/>
      <c r="H2" s="3"/>
      <c r="I2"/>
      <c r="J2"/>
      <c r="K2" s="3"/>
      <c r="L2" s="3"/>
      <c r="M2" s="3"/>
      <c r="N2" s="3"/>
      <c r="O2" s="3"/>
      <c r="P2" s="3"/>
      <c r="Q2" s="3"/>
      <c r="R2" s="3"/>
      <c r="S2" s="3"/>
      <c r="T2" s="3"/>
      <c r="U2" s="3"/>
      <c r="V2" s="3"/>
      <c r="W2" s="3"/>
      <c r="X2" s="3"/>
      <c r="Y2" s="3"/>
      <c r="Z2" s="3"/>
      <c r="AA2" s="3"/>
    </row>
    <row r="3" spans="1:27" ht="14.25" customHeight="1">
      <c r="A3" s="3"/>
      <c r="B3" s="3"/>
      <c r="C3" s="3"/>
      <c r="D3" s="4"/>
      <c r="E3" s="3"/>
      <c r="F3" s="255"/>
      <c r="G3" s="3"/>
      <c r="H3" s="3"/>
      <c r="I3" s="3"/>
      <c r="J3" s="3"/>
      <c r="K3" s="3"/>
      <c r="L3" s="3"/>
      <c r="M3" s="3"/>
      <c r="N3" s="3"/>
      <c r="O3" s="3"/>
      <c r="P3" s="3"/>
      <c r="Q3" s="3"/>
      <c r="R3" s="3"/>
      <c r="S3" s="3"/>
      <c r="T3" s="3"/>
      <c r="U3" s="3"/>
      <c r="V3" s="3"/>
      <c r="W3" s="3"/>
      <c r="X3" s="3"/>
      <c r="Y3" s="3"/>
      <c r="Z3" s="3"/>
      <c r="AA3" s="3"/>
    </row>
    <row r="4" spans="1:27" ht="14.25" customHeight="1">
      <c r="A4" s="3"/>
      <c r="B4" s="3"/>
      <c r="C4" s="3"/>
      <c r="D4" s="4" t="s">
        <v>91</v>
      </c>
      <c r="E4" s="3"/>
      <c r="F4" s="255" t="s">
        <v>128</v>
      </c>
      <c r="G4" s="3"/>
      <c r="H4" s="3"/>
      <c r="I4" s="3"/>
      <c r="J4" s="3"/>
      <c r="K4" s="3"/>
      <c r="L4" s="3"/>
      <c r="M4" s="3"/>
      <c r="N4" s="3"/>
      <c r="O4" s="3"/>
      <c r="P4" s="3"/>
      <c r="Q4" s="3"/>
      <c r="R4" s="3"/>
      <c r="S4" s="3"/>
      <c r="T4" s="3"/>
      <c r="U4" s="3"/>
      <c r="V4" s="3"/>
      <c r="W4" s="3"/>
      <c r="X4" s="3"/>
      <c r="Y4" s="3"/>
      <c r="Z4" s="3"/>
      <c r="AA4" s="3"/>
    </row>
    <row r="5" spans="1:27" ht="14.25" customHeight="1">
      <c r="A5" s="3"/>
      <c r="B5" s="3"/>
      <c r="C5" s="3"/>
      <c r="D5" s="4" t="s">
        <v>19</v>
      </c>
      <c r="E5" s="3"/>
      <c r="F5" s="255" t="s">
        <v>129</v>
      </c>
      <c r="G5" s="3"/>
      <c r="H5" s="3"/>
      <c r="I5" s="3"/>
      <c r="J5" s="3"/>
      <c r="K5" s="3"/>
      <c r="L5" s="3"/>
      <c r="M5" s="3"/>
      <c r="N5" s="3"/>
      <c r="O5" s="3"/>
      <c r="P5" s="3"/>
      <c r="Q5" s="3"/>
      <c r="R5" s="3"/>
      <c r="S5" s="3"/>
      <c r="T5" s="3"/>
      <c r="U5" s="3"/>
      <c r="V5" s="3"/>
      <c r="W5" s="3"/>
      <c r="X5" s="3"/>
      <c r="Y5" s="3"/>
      <c r="Z5" s="3"/>
      <c r="AA5" s="3"/>
    </row>
    <row r="6" spans="1:27" ht="14.25" customHeight="1">
      <c r="A6" s="3"/>
      <c r="B6" s="3"/>
      <c r="C6" s="3"/>
      <c r="D6" s="4" t="s">
        <v>20</v>
      </c>
      <c r="E6" s="3"/>
      <c r="F6" s="255" t="s">
        <v>6</v>
      </c>
      <c r="G6" s="3"/>
      <c r="H6" s="3"/>
      <c r="I6" s="3"/>
      <c r="J6" s="3"/>
      <c r="K6" s="3"/>
      <c r="L6" s="3"/>
      <c r="M6" s="3"/>
      <c r="N6" s="3"/>
      <c r="O6" s="3"/>
      <c r="P6" s="3"/>
      <c r="Q6" s="3"/>
      <c r="R6" s="3"/>
      <c r="S6" s="3"/>
      <c r="T6" s="3"/>
      <c r="U6" s="3"/>
      <c r="V6" s="3"/>
      <c r="W6" s="3"/>
      <c r="X6" s="3"/>
      <c r="Y6" s="3"/>
      <c r="Z6" s="3"/>
      <c r="AA6" s="3"/>
    </row>
    <row r="7" spans="1:27" ht="14.25" customHeight="1">
      <c r="A7" s="3"/>
      <c r="B7" s="3"/>
      <c r="C7" s="3"/>
      <c r="D7"/>
      <c r="E7"/>
      <c r="F7" s="285"/>
      <c r="G7" s="3"/>
      <c r="H7" s="3"/>
      <c r="I7" s="3"/>
      <c r="J7" s="3"/>
      <c r="K7" s="3"/>
      <c r="L7" s="3"/>
      <c r="M7" s="3"/>
      <c r="N7" s="3"/>
      <c r="O7" s="3"/>
      <c r="P7" s="3"/>
      <c r="Q7" s="3"/>
      <c r="R7" s="3"/>
      <c r="S7" s="3"/>
      <c r="T7" s="3"/>
      <c r="U7" s="3"/>
      <c r="V7" s="3"/>
      <c r="W7" s="3"/>
      <c r="X7" s="3"/>
      <c r="Y7" s="3"/>
      <c r="Z7" s="3"/>
      <c r="AA7" s="3"/>
    </row>
    <row r="8" spans="1:27" ht="14.25" customHeight="1">
      <c r="A8" s="3"/>
      <c r="B8" s="3"/>
      <c r="C8" s="3"/>
      <c r="D8" s="4"/>
      <c r="E8" s="3"/>
      <c r="G8" s="3"/>
      <c r="H8" s="3"/>
      <c r="I8" s="3"/>
      <c r="J8" s="3"/>
      <c r="K8" s="3"/>
      <c r="L8" s="3"/>
      <c r="M8" s="3"/>
      <c r="N8" s="3"/>
      <c r="O8" s="3"/>
      <c r="P8" s="3"/>
      <c r="Q8" s="3"/>
      <c r="R8" s="3"/>
      <c r="S8" s="3"/>
      <c r="T8" s="3"/>
      <c r="U8" s="3"/>
      <c r="V8" s="3"/>
      <c r="W8" s="3"/>
      <c r="X8" s="3"/>
      <c r="Y8" s="3"/>
      <c r="Z8" s="3"/>
      <c r="AA8" s="3"/>
    </row>
    <row r="9" spans="1:27" ht="14.25" customHeight="1">
      <c r="A9" s="3"/>
      <c r="B9" s="3"/>
      <c r="C9" s="3"/>
      <c r="D9" s="4"/>
      <c r="E9" s="6"/>
      <c r="F9" s="3"/>
      <c r="G9" s="3"/>
      <c r="H9" s="3"/>
      <c r="I9" s="3"/>
      <c r="J9" s="3"/>
      <c r="K9" s="3"/>
      <c r="L9" s="3"/>
      <c r="M9" s="3"/>
      <c r="N9" s="3"/>
      <c r="O9" s="3"/>
      <c r="P9" s="3"/>
      <c r="Q9" s="3"/>
      <c r="R9" s="3"/>
      <c r="S9" s="3"/>
      <c r="T9" s="3"/>
      <c r="U9" s="3"/>
      <c r="V9" s="3"/>
      <c r="W9" s="3"/>
      <c r="X9" s="3"/>
      <c r="Y9" s="3"/>
      <c r="Z9" s="3"/>
      <c r="AA9" s="3"/>
    </row>
    <row r="10" spans="1:27" ht="14.25" customHeight="1">
      <c r="A10" s="3"/>
      <c r="B10" s="3"/>
      <c r="C10" s="3"/>
      <c r="D10" s="3"/>
      <c r="E10" s="6"/>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8"/>
    </row>
    <row r="11" spans="1:27" ht="14.25" customHeight="1">
      <c r="A11" s="3"/>
      <c r="B11" s="3"/>
      <c r="C11" s="4"/>
      <c r="D11" s="4" t="s">
        <v>22</v>
      </c>
      <c r="E11" s="4" t="s">
        <v>23</v>
      </c>
      <c r="F11" s="9" t="s">
        <v>24</v>
      </c>
      <c r="G11" s="10" t="s">
        <v>28</v>
      </c>
      <c r="H11" s="10" t="s">
        <v>25</v>
      </c>
      <c r="I11" s="10" t="s">
        <v>29</v>
      </c>
      <c r="J11" s="11"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2"/>
      <c r="AA11" s="10"/>
    </row>
    <row r="12" spans="1:27" ht="14.25" customHeight="1">
      <c r="A12" s="3"/>
      <c r="B12" s="3"/>
      <c r="C12" s="635" t="s">
        <v>30</v>
      </c>
      <c r="D12" s="13" t="s">
        <v>31</v>
      </c>
      <c r="E12" s="14" t="s">
        <v>32</v>
      </c>
      <c r="F12" s="241"/>
      <c r="G12" s="246"/>
      <c r="H12" s="244"/>
      <c r="I12" s="244"/>
      <c r="J12" s="247">
        <v>162000</v>
      </c>
      <c r="K12" s="241"/>
      <c r="L12" s="246"/>
      <c r="M12" s="244"/>
      <c r="N12" s="244"/>
      <c r="O12" s="247">
        <v>169600</v>
      </c>
      <c r="P12" s="244"/>
      <c r="Q12" s="246"/>
      <c r="R12" s="244"/>
      <c r="S12" s="244"/>
      <c r="T12" s="247">
        <v>184000</v>
      </c>
      <c r="U12" s="241"/>
      <c r="V12" s="246"/>
      <c r="W12" s="244"/>
      <c r="X12" s="244"/>
      <c r="Y12" s="247">
        <v>189342.48</v>
      </c>
      <c r="Z12" s="17">
        <f>SUM(J12,O12,T12,Y12)</f>
        <v>704942.48</v>
      </c>
      <c r="AA12" s="3"/>
    </row>
    <row r="13" spans="1:27" ht="14.25" customHeight="1">
      <c r="A13" s="3"/>
      <c r="B13" s="3"/>
      <c r="C13" s="636"/>
      <c r="D13" s="13" t="s">
        <v>33</v>
      </c>
      <c r="E13" s="6" t="s">
        <v>34</v>
      </c>
      <c r="F13" s="241"/>
      <c r="G13" s="246"/>
      <c r="H13" s="244"/>
      <c r="I13" s="244"/>
      <c r="J13" s="247">
        <v>81000</v>
      </c>
      <c r="K13" s="241"/>
      <c r="L13" s="246"/>
      <c r="M13" s="244"/>
      <c r="N13" s="244"/>
      <c r="O13" s="247">
        <v>84800</v>
      </c>
      <c r="P13" s="244"/>
      <c r="Q13" s="246"/>
      <c r="R13" s="244"/>
      <c r="S13" s="244"/>
      <c r="T13" s="247">
        <v>92000</v>
      </c>
      <c r="U13" s="241"/>
      <c r="V13" s="246"/>
      <c r="W13" s="244"/>
      <c r="X13" s="244"/>
      <c r="Y13" s="247">
        <v>94671.24</v>
      </c>
      <c r="Z13" s="17">
        <f>SUM(J13,O13,T13,Y13)</f>
        <v>352471.24</v>
      </c>
      <c r="AA13" s="3"/>
    </row>
    <row r="14" spans="1:27" ht="14.25" customHeight="1">
      <c r="A14" s="3"/>
      <c r="B14" s="3"/>
      <c r="C14" s="636"/>
      <c r="D14" s="13" t="s">
        <v>35</v>
      </c>
      <c r="E14" s="6" t="s">
        <v>36</v>
      </c>
      <c r="F14" s="241"/>
      <c r="G14" s="246"/>
      <c r="H14" s="244"/>
      <c r="I14" s="244"/>
      <c r="J14" s="247">
        <v>162000</v>
      </c>
      <c r="K14" s="241"/>
      <c r="L14" s="246"/>
      <c r="M14" s="244"/>
      <c r="N14" s="244"/>
      <c r="O14" s="247">
        <v>169600</v>
      </c>
      <c r="P14" s="244"/>
      <c r="Q14" s="246"/>
      <c r="R14" s="244"/>
      <c r="S14" s="244"/>
      <c r="T14" s="247">
        <v>184000</v>
      </c>
      <c r="U14" s="241"/>
      <c r="V14" s="246"/>
      <c r="W14" s="244"/>
      <c r="X14" s="244"/>
      <c r="Y14" s="247">
        <v>189342.48</v>
      </c>
      <c r="Z14" s="17">
        <f>SUM(J14,O14,T14,Y14)</f>
        <v>704942.48</v>
      </c>
      <c r="AA14" s="3"/>
    </row>
    <row r="15" spans="1:27" ht="14.25" customHeight="1" thickBot="1">
      <c r="A15" s="3"/>
      <c r="B15" s="3"/>
      <c r="C15" s="636"/>
      <c r="D15" s="18" t="s">
        <v>37</v>
      </c>
      <c r="E15" s="19" t="s">
        <v>38</v>
      </c>
      <c r="F15" s="241"/>
      <c r="G15" s="246"/>
      <c r="H15" s="244"/>
      <c r="I15" s="244"/>
      <c r="J15" s="261">
        <f>SUM(H15:I15)</f>
        <v>0</v>
      </c>
      <c r="K15" s="241"/>
      <c r="L15" s="246"/>
      <c r="M15" s="244"/>
      <c r="N15" s="244"/>
      <c r="O15" s="261">
        <f>SUM(M15:N15)</f>
        <v>0</v>
      </c>
      <c r="P15" s="244"/>
      <c r="Q15" s="246"/>
      <c r="R15" s="244"/>
      <c r="S15" s="244"/>
      <c r="T15" s="261">
        <f>SUM(R15:S15)</f>
        <v>0</v>
      </c>
      <c r="U15" s="245"/>
      <c r="V15" s="246"/>
      <c r="W15" s="250"/>
      <c r="X15" s="250"/>
      <c r="Y15" s="259">
        <f>SUM(W15:X15)</f>
        <v>0</v>
      </c>
      <c r="Z15" s="30">
        <f>SUM(J15,O15,T15,Y15)</f>
        <v>0</v>
      </c>
      <c r="AA15" s="3"/>
    </row>
    <row r="16" spans="1:27" ht="14.25" customHeight="1" thickTop="1">
      <c r="A16" s="3"/>
      <c r="B16" s="3"/>
      <c r="C16" s="637"/>
      <c r="D16" s="3"/>
      <c r="E16" s="4" t="s">
        <v>39</v>
      </c>
      <c r="F16" s="242"/>
      <c r="G16" s="253"/>
      <c r="H16" s="253"/>
      <c r="I16" s="253"/>
      <c r="J16" s="254">
        <f>SUM(J12:J15)-0.04</f>
        <v>404999.96</v>
      </c>
      <c r="K16" s="242"/>
      <c r="L16" s="253"/>
      <c r="M16" s="253"/>
      <c r="N16" s="253"/>
      <c r="O16" s="254">
        <f>SUM(O12:O15)</f>
        <v>424000</v>
      </c>
      <c r="P16" s="242"/>
      <c r="Q16" s="253"/>
      <c r="R16" s="253"/>
      <c r="S16" s="253"/>
      <c r="T16" s="254">
        <f>SUM(T12:T15)</f>
        <v>460000</v>
      </c>
      <c r="U16" s="243"/>
      <c r="V16" s="253"/>
      <c r="W16" s="255"/>
      <c r="X16" s="255"/>
      <c r="Y16" s="256">
        <f>SUM(Y12:Y15)</f>
        <v>473356.20000000007</v>
      </c>
      <c r="AA16" s="3"/>
    </row>
    <row r="17" spans="1:27" ht="14.25" customHeight="1">
      <c r="A17" s="3"/>
      <c r="B17" s="3"/>
      <c r="C17" s="3"/>
      <c r="D17" s="3"/>
      <c r="E17" s="4"/>
      <c r="F17" s="243"/>
      <c r="G17" s="255"/>
      <c r="H17" s="255"/>
      <c r="I17" s="255"/>
      <c r="J17" s="258"/>
      <c r="K17" s="243"/>
      <c r="L17" s="255"/>
      <c r="M17" s="255"/>
      <c r="N17" s="255"/>
      <c r="O17" s="258"/>
      <c r="P17" s="243"/>
      <c r="Q17" s="255"/>
      <c r="R17" s="255"/>
      <c r="S17" s="255"/>
      <c r="T17" s="258"/>
      <c r="U17" s="243"/>
      <c r="V17" s="255"/>
      <c r="W17" s="255"/>
      <c r="X17" s="255"/>
      <c r="Y17" s="256"/>
      <c r="Z17" s="3"/>
      <c r="AA17" s="3"/>
    </row>
    <row r="18" spans="1:27" ht="14.25" customHeight="1">
      <c r="A18" s="3"/>
      <c r="B18" s="3"/>
      <c r="C18" s="635" t="s">
        <v>3</v>
      </c>
      <c r="D18" s="13" t="s">
        <v>41</v>
      </c>
      <c r="E18" s="24" t="s">
        <v>42</v>
      </c>
      <c r="F18" s="241"/>
      <c r="G18" s="246"/>
      <c r="H18" s="244"/>
      <c r="I18" s="244"/>
      <c r="J18" s="247">
        <v>324000</v>
      </c>
      <c r="K18" s="244"/>
      <c r="L18" s="246"/>
      <c r="M18" s="244"/>
      <c r="N18" s="244"/>
      <c r="O18" s="247">
        <v>339200</v>
      </c>
      <c r="P18" s="244"/>
      <c r="Q18" s="246"/>
      <c r="R18" s="244"/>
      <c r="S18" s="244"/>
      <c r="T18" s="247">
        <v>368000</v>
      </c>
      <c r="U18" s="241"/>
      <c r="V18" s="246"/>
      <c r="W18" s="244"/>
      <c r="X18" s="244"/>
      <c r="Y18" s="247">
        <v>378684.96</v>
      </c>
      <c r="Z18" s="17">
        <f>SUM(J18,O18,T18,Y18)</f>
        <v>1409884.96</v>
      </c>
      <c r="AA18" s="3"/>
    </row>
    <row r="19" spans="1:27" ht="14.25" customHeight="1">
      <c r="A19" s="3"/>
      <c r="B19" s="3"/>
      <c r="C19" s="636"/>
      <c r="D19" s="13" t="s">
        <v>43</v>
      </c>
      <c r="E19" s="6" t="s">
        <v>44</v>
      </c>
      <c r="F19" s="241"/>
      <c r="G19" s="246"/>
      <c r="H19" s="244"/>
      <c r="I19" s="244"/>
      <c r="J19" s="247">
        <v>162000</v>
      </c>
      <c r="K19" s="244"/>
      <c r="L19" s="246"/>
      <c r="M19" s="244"/>
      <c r="N19" s="244"/>
      <c r="O19" s="247">
        <v>169600</v>
      </c>
      <c r="P19" s="244"/>
      <c r="Q19" s="246"/>
      <c r="R19" s="244"/>
      <c r="S19" s="244"/>
      <c r="T19" s="247">
        <v>184000</v>
      </c>
      <c r="U19" s="241"/>
      <c r="V19" s="246"/>
      <c r="W19" s="244"/>
      <c r="X19" s="244"/>
      <c r="Y19" s="247">
        <v>189342.48</v>
      </c>
      <c r="Z19" s="17">
        <f>SUM(J19,O19,T19,Y19)</f>
        <v>704942.48</v>
      </c>
      <c r="AA19" s="3"/>
    </row>
    <row r="20" spans="1:27" ht="14.25" customHeight="1" thickBot="1">
      <c r="A20" s="3"/>
      <c r="B20" s="3"/>
      <c r="C20" s="636"/>
      <c r="D20" s="18" t="s">
        <v>45</v>
      </c>
      <c r="E20" s="19" t="s">
        <v>46</v>
      </c>
      <c r="F20" s="241"/>
      <c r="G20" s="246"/>
      <c r="H20" s="244"/>
      <c r="I20" s="244"/>
      <c r="J20" s="261">
        <f>SUM(H20:I20)</f>
        <v>0</v>
      </c>
      <c r="K20" s="244"/>
      <c r="L20" s="246"/>
      <c r="M20" s="244"/>
      <c r="N20" s="244"/>
      <c r="O20" s="261">
        <f>SUM(M20:N20)</f>
        <v>0</v>
      </c>
      <c r="P20" s="244"/>
      <c r="Q20" s="246"/>
      <c r="R20" s="244"/>
      <c r="S20" s="244"/>
      <c r="T20" s="261">
        <f>SUM(R20:S20)</f>
        <v>0</v>
      </c>
      <c r="U20" s="245"/>
      <c r="V20" s="246"/>
      <c r="W20" s="250"/>
      <c r="X20" s="250"/>
      <c r="Y20" s="259">
        <f>SUM(W20:X20)</f>
        <v>0</v>
      </c>
      <c r="Z20" s="30">
        <f>SUM(J20,O20,T20,Y20)</f>
        <v>0</v>
      </c>
      <c r="AA20" s="3"/>
    </row>
    <row r="21" spans="1:27" ht="14.25" customHeight="1" thickTop="1">
      <c r="A21" s="3"/>
      <c r="B21" s="3"/>
      <c r="C21" s="637"/>
      <c r="D21" s="3"/>
      <c r="E21" s="4" t="s">
        <v>47</v>
      </c>
      <c r="F21" s="242"/>
      <c r="G21" s="253"/>
      <c r="H21" s="253"/>
      <c r="I21" s="253"/>
      <c r="J21" s="254">
        <f>SUM(J18:J20)</f>
        <v>486000</v>
      </c>
      <c r="K21" s="242"/>
      <c r="L21" s="253"/>
      <c r="M21" s="253"/>
      <c r="N21" s="253"/>
      <c r="O21" s="254">
        <f>SUM(O18:O20)</f>
        <v>508800</v>
      </c>
      <c r="P21" s="242"/>
      <c r="Q21" s="253"/>
      <c r="R21" s="253"/>
      <c r="S21" s="253"/>
      <c r="T21" s="254">
        <f>SUM(T18:T20)</f>
        <v>552000</v>
      </c>
      <c r="U21" s="243"/>
      <c r="V21" s="253"/>
      <c r="W21" s="255"/>
      <c r="X21" s="255"/>
      <c r="Y21" s="256">
        <f>SUM(Y18:Y20)</f>
        <v>568027.44000000006</v>
      </c>
      <c r="Z21" s="3"/>
      <c r="AA21" s="3"/>
    </row>
    <row r="22" spans="1:27" ht="14.25" customHeight="1">
      <c r="A22" s="3"/>
      <c r="B22" s="3"/>
      <c r="C22" s="3"/>
      <c r="D22" s="3"/>
      <c r="E22" s="3"/>
      <c r="F22" s="243"/>
      <c r="G22" s="255"/>
      <c r="H22" s="255"/>
      <c r="I22" s="255"/>
      <c r="J22" s="258"/>
      <c r="K22" s="243"/>
      <c r="L22" s="255"/>
      <c r="M22" s="255"/>
      <c r="N22" s="255"/>
      <c r="O22" s="258"/>
      <c r="P22" s="243"/>
      <c r="Q22" s="255"/>
      <c r="R22" s="255"/>
      <c r="S22" s="255"/>
      <c r="T22" s="258"/>
      <c r="U22" s="243"/>
      <c r="V22" s="255"/>
      <c r="W22" s="255"/>
      <c r="X22" s="255"/>
      <c r="Y22" s="256"/>
      <c r="Z22" s="3"/>
      <c r="AA22" s="3"/>
    </row>
    <row r="23" spans="1:27" ht="28.5" customHeight="1">
      <c r="A23" s="3"/>
      <c r="B23" s="3"/>
      <c r="C23" s="638" t="s">
        <v>48</v>
      </c>
      <c r="D23" s="13" t="s">
        <v>49</v>
      </c>
      <c r="E23" s="14" t="s">
        <v>50</v>
      </c>
      <c r="F23" s="241"/>
      <c r="G23" s="246"/>
      <c r="H23" s="244"/>
      <c r="I23" s="244"/>
      <c r="J23" s="247">
        <v>567000</v>
      </c>
      <c r="K23" s="241"/>
      <c r="L23" s="246"/>
      <c r="M23" s="244"/>
      <c r="N23" s="244"/>
      <c r="O23" s="247">
        <v>593600</v>
      </c>
      <c r="P23" s="241"/>
      <c r="Q23" s="246"/>
      <c r="R23" s="244"/>
      <c r="S23" s="244"/>
      <c r="T23" s="247">
        <v>644000.00000000012</v>
      </c>
      <c r="U23" s="241"/>
      <c r="V23" s="246"/>
      <c r="W23" s="244"/>
      <c r="X23" s="244"/>
      <c r="Y23" s="247">
        <v>662698.68000000005</v>
      </c>
      <c r="Z23" s="17">
        <f t="shared" ref="Z23:Z32" si="0">SUM(J23,O23,T23,Y23)</f>
        <v>2467298.6800000002</v>
      </c>
      <c r="AA23" s="3"/>
    </row>
    <row r="24" spans="1:27" ht="14.25" customHeight="1">
      <c r="A24" s="3"/>
      <c r="B24" s="3"/>
      <c r="C24" s="636"/>
      <c r="D24" s="13" t="s">
        <v>51</v>
      </c>
      <c r="E24" s="27" t="s">
        <v>52</v>
      </c>
      <c r="F24" s="241"/>
      <c r="G24" s="246"/>
      <c r="H24" s="244"/>
      <c r="I24" s="244"/>
      <c r="J24" s="247">
        <v>2997000</v>
      </c>
      <c r="K24" s="241"/>
      <c r="L24" s="246"/>
      <c r="M24" s="244"/>
      <c r="N24" s="244"/>
      <c r="O24" s="247">
        <v>3137600</v>
      </c>
      <c r="P24" s="241"/>
      <c r="Q24" s="246"/>
      <c r="R24" s="244"/>
      <c r="S24" s="244"/>
      <c r="T24" s="247">
        <v>3404000</v>
      </c>
      <c r="U24" s="241"/>
      <c r="V24" s="246"/>
      <c r="W24" s="244"/>
      <c r="X24" s="244"/>
      <c r="Y24" s="247">
        <v>3502835.88</v>
      </c>
      <c r="Z24" s="17">
        <f t="shared" si="0"/>
        <v>13041435.879999999</v>
      </c>
      <c r="AA24" s="3"/>
    </row>
    <row r="25" spans="1:27" ht="14.25" customHeight="1">
      <c r="A25" s="3"/>
      <c r="B25" s="3"/>
      <c r="C25" s="636"/>
      <c r="D25" s="13" t="s">
        <v>53</v>
      </c>
      <c r="E25" s="14" t="s">
        <v>54</v>
      </c>
      <c r="F25" s="241"/>
      <c r="G25" s="246"/>
      <c r="H25" s="244"/>
      <c r="I25" s="244"/>
      <c r="J25" s="247">
        <v>648000</v>
      </c>
      <c r="K25" s="241"/>
      <c r="L25" s="246"/>
      <c r="M25" s="244"/>
      <c r="N25" s="244"/>
      <c r="O25" s="247">
        <v>678400</v>
      </c>
      <c r="P25" s="241"/>
      <c r="Q25" s="246"/>
      <c r="R25" s="244"/>
      <c r="S25" s="244"/>
      <c r="T25" s="247">
        <v>736000</v>
      </c>
      <c r="U25" s="241"/>
      <c r="V25" s="246"/>
      <c r="W25" s="244"/>
      <c r="X25" s="244"/>
      <c r="Y25" s="247">
        <v>757369.92</v>
      </c>
      <c r="Z25" s="17">
        <f t="shared" si="0"/>
        <v>2819769.92</v>
      </c>
      <c r="AA25" s="3"/>
    </row>
    <row r="26" spans="1:27" ht="14.25" customHeight="1">
      <c r="A26" s="3"/>
      <c r="B26" s="3"/>
      <c r="C26" s="636"/>
      <c r="D26" s="13" t="s">
        <v>55</v>
      </c>
      <c r="E26" s="6" t="s">
        <v>56</v>
      </c>
      <c r="F26" s="241"/>
      <c r="G26" s="246"/>
      <c r="H26" s="244"/>
      <c r="I26" s="244"/>
      <c r="J26" s="247">
        <v>405000</v>
      </c>
      <c r="K26" s="241"/>
      <c r="L26" s="246"/>
      <c r="M26" s="244"/>
      <c r="N26" s="244"/>
      <c r="O26" s="247">
        <v>424000</v>
      </c>
      <c r="P26" s="241"/>
      <c r="Q26" s="246"/>
      <c r="R26" s="244"/>
      <c r="S26" s="244"/>
      <c r="T26" s="247">
        <v>460000</v>
      </c>
      <c r="U26" s="241"/>
      <c r="V26" s="246"/>
      <c r="W26" s="244"/>
      <c r="X26" s="244"/>
      <c r="Y26" s="247">
        <v>473356.2</v>
      </c>
      <c r="Z26" s="17">
        <f t="shared" si="0"/>
        <v>1762356.2</v>
      </c>
      <c r="AA26" s="3"/>
    </row>
    <row r="27" spans="1:27" ht="14.4">
      <c r="A27" s="3"/>
      <c r="B27" s="3"/>
      <c r="C27" s="636"/>
      <c r="D27" s="13" t="s">
        <v>57</v>
      </c>
      <c r="E27" s="6" t="s">
        <v>58</v>
      </c>
      <c r="F27" s="241"/>
      <c r="G27" s="246"/>
      <c r="H27" s="244"/>
      <c r="I27" s="244"/>
      <c r="J27" s="247">
        <v>1215000</v>
      </c>
      <c r="K27" s="241"/>
      <c r="L27" s="246"/>
      <c r="M27" s="244"/>
      <c r="N27" s="244"/>
      <c r="O27" s="247">
        <v>1272000</v>
      </c>
      <c r="P27" s="241"/>
      <c r="Q27" s="246"/>
      <c r="R27" s="244"/>
      <c r="S27" s="244"/>
      <c r="T27" s="247">
        <v>1380000</v>
      </c>
      <c r="U27" s="241"/>
      <c r="V27" s="246"/>
      <c r="W27" s="244"/>
      <c r="X27" s="244"/>
      <c r="Y27" s="247">
        <v>1420068.5999999999</v>
      </c>
      <c r="Z27" s="17">
        <f t="shared" si="0"/>
        <v>5287068.5999999996</v>
      </c>
      <c r="AA27" s="3"/>
    </row>
    <row r="28" spans="1:27" ht="28.8">
      <c r="A28" s="3"/>
      <c r="B28" s="3"/>
      <c r="C28" s="636"/>
      <c r="D28" s="13" t="s">
        <v>59</v>
      </c>
      <c r="E28" s="14" t="s">
        <v>60</v>
      </c>
      <c r="F28" s="241"/>
      <c r="G28" s="246"/>
      <c r="H28" s="244"/>
      <c r="I28" s="244"/>
      <c r="J28" s="247">
        <v>405000</v>
      </c>
      <c r="K28" s="241"/>
      <c r="L28" s="246"/>
      <c r="M28" s="244"/>
      <c r="N28" s="244"/>
      <c r="O28" s="247">
        <v>424000</v>
      </c>
      <c r="P28" s="241"/>
      <c r="Q28" s="246"/>
      <c r="R28" s="244"/>
      <c r="S28" s="244"/>
      <c r="T28" s="247">
        <v>460000</v>
      </c>
      <c r="U28" s="241"/>
      <c r="V28" s="246"/>
      <c r="W28" s="244"/>
      <c r="X28" s="244"/>
      <c r="Y28" s="247">
        <v>473356.2</v>
      </c>
      <c r="Z28" s="17">
        <f t="shared" si="0"/>
        <v>1762356.2</v>
      </c>
      <c r="AA28" s="3"/>
    </row>
    <row r="29" spans="1:27" ht="14.25" customHeight="1">
      <c r="A29" s="3"/>
      <c r="B29" s="3"/>
      <c r="C29" s="636"/>
      <c r="D29" s="13" t="s">
        <v>61</v>
      </c>
      <c r="E29" s="14" t="s">
        <v>62</v>
      </c>
      <c r="F29" s="241"/>
      <c r="G29" s="246"/>
      <c r="H29" s="244"/>
      <c r="I29" s="244"/>
      <c r="J29" s="247">
        <v>0</v>
      </c>
      <c r="K29" s="241"/>
      <c r="L29" s="246"/>
      <c r="M29" s="244"/>
      <c r="N29" s="244"/>
      <c r="O29" s="247">
        <v>0</v>
      </c>
      <c r="P29" s="241"/>
      <c r="Q29" s="246"/>
      <c r="R29" s="244"/>
      <c r="S29" s="244"/>
      <c r="T29" s="247">
        <v>0</v>
      </c>
      <c r="U29" s="241"/>
      <c r="V29" s="246"/>
      <c r="W29" s="244"/>
      <c r="X29" s="244"/>
      <c r="Y29" s="247">
        <v>0</v>
      </c>
      <c r="Z29" s="17">
        <f t="shared" si="0"/>
        <v>0</v>
      </c>
      <c r="AA29" s="3"/>
    </row>
    <row r="30" spans="1:27" ht="14.4">
      <c r="A30" s="3"/>
      <c r="B30" s="3"/>
      <c r="C30" s="636"/>
      <c r="D30" s="13" t="s">
        <v>63</v>
      </c>
      <c r="E30" s="6" t="s">
        <v>64</v>
      </c>
      <c r="F30" s="241"/>
      <c r="G30" s="246"/>
      <c r="H30" s="244"/>
      <c r="I30" s="244"/>
      <c r="J30" s="247">
        <v>162000</v>
      </c>
      <c r="K30" s="241"/>
      <c r="L30" s="246"/>
      <c r="M30" s="244"/>
      <c r="N30" s="244"/>
      <c r="O30" s="247">
        <v>169600</v>
      </c>
      <c r="P30" s="241"/>
      <c r="Q30" s="246"/>
      <c r="R30" s="244"/>
      <c r="S30" s="244"/>
      <c r="T30" s="247">
        <v>184000</v>
      </c>
      <c r="U30" s="241"/>
      <c r="V30" s="246"/>
      <c r="W30" s="244"/>
      <c r="X30" s="244"/>
      <c r="Y30" s="247">
        <v>189342.48</v>
      </c>
      <c r="Z30" s="17">
        <f t="shared" si="0"/>
        <v>704942.48</v>
      </c>
      <c r="AA30" s="3"/>
    </row>
    <row r="31" spans="1:27" ht="14.4">
      <c r="A31" s="3"/>
      <c r="B31" s="3"/>
      <c r="C31" s="636"/>
      <c r="D31" s="13" t="s">
        <v>65</v>
      </c>
      <c r="E31" s="6" t="s">
        <v>66</v>
      </c>
      <c r="F31" s="241"/>
      <c r="G31" s="246"/>
      <c r="H31" s="244"/>
      <c r="I31" s="244"/>
      <c r="J31" s="247">
        <v>0</v>
      </c>
      <c r="K31" s="241"/>
      <c r="L31" s="246"/>
      <c r="M31" s="244"/>
      <c r="N31" s="244"/>
      <c r="O31" s="247">
        <v>0</v>
      </c>
      <c r="P31" s="241"/>
      <c r="Q31" s="246"/>
      <c r="R31" s="244"/>
      <c r="S31" s="244"/>
      <c r="T31" s="247">
        <v>0</v>
      </c>
      <c r="U31" s="241"/>
      <c r="V31" s="246"/>
      <c r="W31" s="244"/>
      <c r="X31" s="244"/>
      <c r="Y31" s="247">
        <v>0</v>
      </c>
      <c r="Z31" s="17">
        <f t="shared" si="0"/>
        <v>0</v>
      </c>
      <c r="AA31" s="3"/>
    </row>
    <row r="32" spans="1:27" ht="43.8" thickBot="1">
      <c r="A32" s="3"/>
      <c r="B32" s="3"/>
      <c r="C32" s="636"/>
      <c r="D32" s="18" t="s">
        <v>67</v>
      </c>
      <c r="E32" s="316" t="s">
        <v>140</v>
      </c>
      <c r="F32" s="241"/>
      <c r="G32" s="246"/>
      <c r="H32" s="244"/>
      <c r="I32" s="244"/>
      <c r="J32" s="247">
        <v>810000</v>
      </c>
      <c r="K32" s="241"/>
      <c r="L32" s="246"/>
      <c r="M32" s="244"/>
      <c r="N32" s="244"/>
      <c r="O32" s="247">
        <v>848000</v>
      </c>
      <c r="P32" s="241"/>
      <c r="Q32" s="246"/>
      <c r="R32" s="244"/>
      <c r="S32" s="244"/>
      <c r="T32" s="247">
        <v>920000</v>
      </c>
      <c r="U32" s="245"/>
      <c r="V32" s="293"/>
      <c r="W32" s="250"/>
      <c r="X32" s="250"/>
      <c r="Y32" s="259">
        <v>946712.4</v>
      </c>
      <c r="Z32" s="26">
        <f t="shared" si="0"/>
        <v>3524712.4</v>
      </c>
      <c r="AA32" s="3"/>
    </row>
    <row r="33" spans="1:27" ht="14.25" customHeight="1" thickTop="1">
      <c r="A33" s="3"/>
      <c r="B33" s="3"/>
      <c r="C33" s="637"/>
      <c r="D33" s="3"/>
      <c r="E33" s="4" t="s">
        <v>68</v>
      </c>
      <c r="F33" s="242"/>
      <c r="G33" s="253"/>
      <c r="H33" s="253"/>
      <c r="I33" s="253"/>
      <c r="J33" s="254">
        <f>SUM(J23:J32)</f>
        <v>7209000</v>
      </c>
      <c r="K33" s="242"/>
      <c r="L33" s="253"/>
      <c r="M33" s="253"/>
      <c r="N33" s="253"/>
      <c r="O33" s="254">
        <f>SUM(O23:O32)</f>
        <v>7547200</v>
      </c>
      <c r="P33" s="242"/>
      <c r="Q33" s="253"/>
      <c r="R33" s="253"/>
      <c r="S33" s="253"/>
      <c r="T33" s="254">
        <f>SUM(T23:T32)</f>
        <v>8188000</v>
      </c>
      <c r="U33" s="243"/>
      <c r="V33" s="255"/>
      <c r="W33" s="255"/>
      <c r="X33" s="255"/>
      <c r="Y33" s="256">
        <f>SUM(Y23:Y32)</f>
        <v>8425740.3600000013</v>
      </c>
      <c r="Z33" s="23"/>
      <c r="AA33" s="3"/>
    </row>
    <row r="34" spans="1:27" ht="14.25" customHeight="1">
      <c r="A34" s="3"/>
      <c r="B34" s="3"/>
      <c r="C34" s="3"/>
      <c r="D34" s="3"/>
      <c r="E34" s="3"/>
      <c r="F34" s="243"/>
      <c r="G34" s="255"/>
      <c r="H34" s="255"/>
      <c r="I34" s="255"/>
      <c r="J34" s="258"/>
      <c r="K34" s="243"/>
      <c r="L34" s="255"/>
      <c r="M34" s="255"/>
      <c r="N34" s="255"/>
      <c r="O34" s="258"/>
      <c r="P34" s="243"/>
      <c r="Q34" s="255"/>
      <c r="R34" s="255"/>
      <c r="S34" s="255"/>
      <c r="T34" s="258"/>
      <c r="U34" s="243"/>
      <c r="V34" s="255"/>
      <c r="W34" s="255"/>
      <c r="X34" s="255"/>
      <c r="Y34" s="258"/>
      <c r="Z34" s="3"/>
      <c r="AA34" s="3"/>
    </row>
    <row r="35" spans="1:27" ht="14.25" customHeight="1">
      <c r="A35" s="3"/>
      <c r="B35" s="3"/>
      <c r="C35" s="635" t="s">
        <v>69</v>
      </c>
      <c r="D35" s="13" t="s">
        <v>70</v>
      </c>
      <c r="E35" s="6" t="s">
        <v>71</v>
      </c>
      <c r="F35" s="639" t="s">
        <v>40</v>
      </c>
      <c r="G35" s="640"/>
      <c r="H35" s="641"/>
      <c r="I35" s="244"/>
      <c r="J35" s="261">
        <f>SUM(H35:I35)</f>
        <v>0</v>
      </c>
      <c r="K35" s="716" t="s">
        <v>40</v>
      </c>
      <c r="L35" s="640"/>
      <c r="M35" s="641"/>
      <c r="N35" s="244"/>
      <c r="O35" s="261">
        <f>SUM(M35:N35)</f>
        <v>0</v>
      </c>
      <c r="P35" s="716" t="s">
        <v>40</v>
      </c>
      <c r="Q35" s="640"/>
      <c r="R35" s="641"/>
      <c r="S35" s="244"/>
      <c r="T35" s="261">
        <f>SUM(R35:S35)</f>
        <v>0</v>
      </c>
      <c r="U35" s="639" t="s">
        <v>40</v>
      </c>
      <c r="V35" s="640"/>
      <c r="W35" s="641"/>
      <c r="X35" s="244"/>
      <c r="Y35" s="261">
        <f>SUM(W35:X35)</f>
        <v>0</v>
      </c>
      <c r="Z35" s="13">
        <f>SUM(J35,O35,T35,Y35)</f>
        <v>0</v>
      </c>
      <c r="AA35" s="3"/>
    </row>
    <row r="36" spans="1:27" ht="14.25" customHeight="1">
      <c r="A36" s="3"/>
      <c r="B36" s="3"/>
      <c r="C36" s="636"/>
      <c r="D36" s="15" t="s">
        <v>72</v>
      </c>
      <c r="E36" s="6" t="s">
        <v>73</v>
      </c>
      <c r="F36" s="642"/>
      <c r="G36" s="643"/>
      <c r="H36" s="644"/>
      <c r="I36" s="244"/>
      <c r="J36" s="261">
        <f>SUM(H36:I36)</f>
        <v>0</v>
      </c>
      <c r="K36" s="717"/>
      <c r="L36" s="643"/>
      <c r="M36" s="644"/>
      <c r="N36" s="244"/>
      <c r="O36" s="261">
        <f>SUM(M36:N36)</f>
        <v>0</v>
      </c>
      <c r="P36" s="717"/>
      <c r="Q36" s="643"/>
      <c r="R36" s="644"/>
      <c r="S36" s="244"/>
      <c r="T36" s="261">
        <f>SUM(R36:S36)</f>
        <v>0</v>
      </c>
      <c r="U36" s="642"/>
      <c r="V36" s="643"/>
      <c r="W36" s="644"/>
      <c r="X36" s="244"/>
      <c r="Y36" s="261">
        <f>SUM(W36:X36)</f>
        <v>0</v>
      </c>
      <c r="Z36" s="13">
        <f>SUM(J36,O36,T36,Y36)</f>
        <v>0</v>
      </c>
      <c r="AA36" s="3"/>
    </row>
    <row r="37" spans="1:27" ht="14.25" customHeight="1" thickBot="1">
      <c r="A37" s="3"/>
      <c r="B37" s="3"/>
      <c r="C37" s="636"/>
      <c r="D37" s="28" t="s">
        <v>74</v>
      </c>
      <c r="E37" s="29" t="s">
        <v>75</v>
      </c>
      <c r="F37" s="645"/>
      <c r="G37" s="646"/>
      <c r="H37" s="647"/>
      <c r="I37" s="250"/>
      <c r="J37" s="263">
        <f>SUM(H37:I37)</f>
        <v>0</v>
      </c>
      <c r="K37" s="718"/>
      <c r="L37" s="646"/>
      <c r="M37" s="647"/>
      <c r="N37" s="250"/>
      <c r="O37" s="263">
        <f>SUM(M37:N37)</f>
        <v>0</v>
      </c>
      <c r="P37" s="718"/>
      <c r="Q37" s="646"/>
      <c r="R37" s="647"/>
      <c r="S37" s="250"/>
      <c r="T37" s="263">
        <f>SUM(R37:S37)</f>
        <v>0</v>
      </c>
      <c r="U37" s="645"/>
      <c r="V37" s="646"/>
      <c r="W37" s="647"/>
      <c r="X37" s="250"/>
      <c r="Y37" s="263">
        <f>SUM(W37:X37)</f>
        <v>0</v>
      </c>
      <c r="Z37" s="30">
        <f>SUM(J37,O37,T37,Y37)</f>
        <v>0</v>
      </c>
      <c r="AA37" s="3"/>
    </row>
    <row r="38" spans="1:27" ht="14.25" customHeight="1" thickTop="1">
      <c r="A38" s="3"/>
      <c r="B38" s="3"/>
      <c r="C38" s="637"/>
      <c r="D38" s="3"/>
      <c r="E38" s="4" t="s">
        <v>76</v>
      </c>
      <c r="F38" s="243"/>
      <c r="G38" s="255"/>
      <c r="H38" s="255"/>
      <c r="I38" s="255"/>
      <c r="J38" s="258">
        <f>SUM(J35:J37)</f>
        <v>0</v>
      </c>
      <c r="K38" s="243"/>
      <c r="L38" s="255"/>
      <c r="M38" s="255"/>
      <c r="N38" s="255"/>
      <c r="O38" s="258">
        <f>SUM(O35:O37)</f>
        <v>0</v>
      </c>
      <c r="P38" s="243"/>
      <c r="Q38" s="255"/>
      <c r="R38" s="255"/>
      <c r="S38" s="255"/>
      <c r="T38" s="258">
        <f>SUM(T35:T37)</f>
        <v>0</v>
      </c>
      <c r="U38" s="243"/>
      <c r="V38" s="255"/>
      <c r="W38" s="255"/>
      <c r="X38" s="255"/>
      <c r="Y38" s="258">
        <f>SUM(Y35:Y37)</f>
        <v>0</v>
      </c>
      <c r="Z38" s="3">
        <f>SUM(J38,O38,T38,Y38)</f>
        <v>0</v>
      </c>
      <c r="AA38" s="3"/>
    </row>
    <row r="39" spans="1:27" ht="14.25" customHeight="1">
      <c r="A39" s="3"/>
      <c r="B39" s="3"/>
      <c r="C39" s="3"/>
      <c r="D39" s="3"/>
      <c r="E39" s="4"/>
      <c r="F39" s="3"/>
      <c r="G39" s="3"/>
      <c r="H39" s="3"/>
      <c r="I39" s="3"/>
      <c r="J39" s="3"/>
      <c r="K39" s="3"/>
      <c r="L39" s="3"/>
      <c r="M39" s="3"/>
      <c r="N39" s="3"/>
      <c r="O39" s="3"/>
      <c r="P39" s="3"/>
      <c r="Q39" s="3"/>
      <c r="R39" s="3"/>
      <c r="S39" s="3"/>
      <c r="T39" s="3"/>
      <c r="U39" s="3"/>
      <c r="V39" s="3"/>
      <c r="W39" s="3"/>
      <c r="X39" s="3"/>
      <c r="Y39" s="3"/>
      <c r="Z39" s="3"/>
      <c r="AA39" s="3"/>
    </row>
    <row r="40" spans="1:27" ht="14.25" customHeight="1">
      <c r="A40" s="3"/>
      <c r="B40" s="3"/>
      <c r="C40" s="3"/>
      <c r="D40" s="3"/>
      <c r="E40" s="4"/>
      <c r="F40" s="3"/>
      <c r="G40" s="3"/>
      <c r="H40" s="3"/>
      <c r="I40" s="3"/>
      <c r="J40" s="3"/>
      <c r="K40" s="3"/>
      <c r="L40" s="3"/>
      <c r="M40" s="3"/>
      <c r="N40" s="3"/>
      <c r="O40" s="3"/>
      <c r="P40" s="3"/>
      <c r="Q40" s="3"/>
      <c r="R40" s="3"/>
      <c r="S40" s="3"/>
      <c r="T40" s="3"/>
      <c r="U40" s="3"/>
      <c r="V40" s="3"/>
      <c r="W40" s="3"/>
      <c r="X40" s="3"/>
      <c r="Y40" s="3"/>
      <c r="Z40" s="3"/>
      <c r="AA40" s="3"/>
    </row>
    <row r="41" spans="1:27" ht="14.25" customHeight="1">
      <c r="A41" s="3"/>
      <c r="B41" s="3"/>
      <c r="C41" s="3"/>
      <c r="D41" s="3"/>
      <c r="E41" s="4"/>
      <c r="F41" s="3"/>
      <c r="G41" s="3"/>
      <c r="H41" s="3"/>
      <c r="I41" s="3"/>
      <c r="J41" s="3"/>
      <c r="K41" s="3"/>
      <c r="L41" s="3"/>
      <c r="M41" s="3"/>
      <c r="N41" s="3"/>
      <c r="O41" s="3"/>
      <c r="P41" s="3"/>
      <c r="Q41" s="3"/>
      <c r="R41" s="3"/>
      <c r="S41" s="3"/>
      <c r="T41" s="3"/>
      <c r="U41" s="3"/>
      <c r="V41" s="3"/>
      <c r="W41" s="3"/>
      <c r="X41" s="3"/>
      <c r="Y41" s="3"/>
      <c r="Z41" s="3"/>
      <c r="AA41" s="3"/>
    </row>
    <row r="42" spans="1:27" ht="14.25" customHeight="1">
      <c r="A42" s="3"/>
      <c r="B42" s="3"/>
      <c r="C42" s="3"/>
      <c r="D42" s="3"/>
      <c r="E42" s="3"/>
      <c r="F42" s="633" t="s">
        <v>0</v>
      </c>
      <c r="G42" s="634"/>
      <c r="H42"/>
      <c r="I42"/>
      <c r="J42"/>
      <c r="K42"/>
      <c r="L42" s="3"/>
      <c r="M42" s="3"/>
      <c r="N42"/>
      <c r="O42"/>
      <c r="P42"/>
      <c r="Q42"/>
      <c r="R42"/>
      <c r="S42"/>
      <c r="T42"/>
      <c r="U42"/>
      <c r="V42"/>
      <c r="W42"/>
      <c r="X42"/>
      <c r="Y42"/>
      <c r="Z42" s="3"/>
      <c r="AA42" s="3"/>
    </row>
    <row r="43" spans="1:27" ht="14.25" customHeight="1">
      <c r="A43" s="3"/>
      <c r="B43" s="3"/>
      <c r="C43" s="3"/>
      <c r="D43" s="3"/>
      <c r="E43" s="31" t="s">
        <v>77</v>
      </c>
      <c r="F43" s="31" t="s">
        <v>78</v>
      </c>
      <c r="G43" s="32" t="s">
        <v>79</v>
      </c>
      <c r="H43"/>
      <c r="I43"/>
      <c r="J43"/>
      <c r="K43"/>
      <c r="L43" s="3"/>
      <c r="M43" s="3"/>
      <c r="N43"/>
      <c r="O43"/>
      <c r="P43"/>
      <c r="Q43"/>
      <c r="R43"/>
      <c r="S43"/>
      <c r="T43"/>
      <c r="U43"/>
      <c r="V43"/>
      <c r="W43"/>
      <c r="X43"/>
      <c r="Y43"/>
      <c r="Z43" s="3"/>
      <c r="AA43" s="3"/>
    </row>
    <row r="44" spans="1:27" ht="14.25" customHeight="1">
      <c r="A44" s="3"/>
      <c r="B44" s="3"/>
      <c r="C44" s="3"/>
      <c r="D44" s="3"/>
      <c r="E44" s="15" t="s">
        <v>30</v>
      </c>
      <c r="F44" s="33">
        <f>J16+O16+T16+Y16</f>
        <v>1762356.1600000001</v>
      </c>
      <c r="G44" s="74">
        <f>F44/$G$48</f>
        <v>4.9999998921897854E-2</v>
      </c>
      <c r="H44"/>
      <c r="I44"/>
      <c r="J44"/>
      <c r="K44"/>
      <c r="L44" s="3"/>
      <c r="M44" s="3"/>
      <c r="N44"/>
      <c r="O44"/>
      <c r="P44"/>
      <c r="Q44"/>
      <c r="R44"/>
      <c r="S44"/>
      <c r="T44"/>
      <c r="U44"/>
      <c r="V44"/>
      <c r="W44"/>
      <c r="X44"/>
      <c r="Y44"/>
      <c r="Z44" s="3"/>
      <c r="AA44" s="3"/>
    </row>
    <row r="45" spans="1:27" ht="14.25" customHeight="1">
      <c r="A45" s="3"/>
      <c r="B45" s="3"/>
      <c r="C45" s="3"/>
      <c r="D45" s="3"/>
      <c r="E45" s="15" t="s">
        <v>3</v>
      </c>
      <c r="F45" s="33">
        <f>J21+O21+T21+Y21</f>
        <v>2114827.44</v>
      </c>
      <c r="G45" s="74">
        <f>F45/$G$48</f>
        <v>6.0000000068090656E-2</v>
      </c>
      <c r="H45"/>
      <c r="I45"/>
      <c r="J45"/>
      <c r="K45"/>
      <c r="L45" s="3"/>
      <c r="M45" s="3"/>
      <c r="N45"/>
      <c r="O45"/>
      <c r="P45"/>
      <c r="Q45"/>
      <c r="R45"/>
      <c r="S45"/>
      <c r="T45"/>
      <c r="U45"/>
      <c r="V45"/>
      <c r="W45"/>
      <c r="X45"/>
      <c r="Y45"/>
      <c r="Z45" s="3"/>
      <c r="AA45" s="3"/>
    </row>
    <row r="46" spans="1:27" ht="43.5" customHeight="1">
      <c r="A46" s="3"/>
      <c r="B46" s="3"/>
      <c r="C46" s="3"/>
      <c r="D46" s="3"/>
      <c r="E46" s="15" t="s">
        <v>8</v>
      </c>
      <c r="F46" s="33">
        <f>J33+O33+T33+Y33</f>
        <v>31369940.359999999</v>
      </c>
      <c r="G46" s="74">
        <f>F46/$G$48</f>
        <v>0.89000000101001142</v>
      </c>
      <c r="H46"/>
      <c r="I46"/>
      <c r="J46"/>
      <c r="K46"/>
      <c r="L46" s="3"/>
      <c r="M46" s="3"/>
      <c r="N46"/>
      <c r="O46"/>
      <c r="P46"/>
      <c r="Q46"/>
      <c r="R46"/>
      <c r="S46"/>
      <c r="T46"/>
      <c r="U46"/>
      <c r="V46"/>
      <c r="W46"/>
      <c r="X46"/>
      <c r="Y46"/>
      <c r="Z46" s="3"/>
      <c r="AA46" s="3"/>
    </row>
    <row r="47" spans="1:27" ht="14.25" customHeight="1">
      <c r="A47" s="3"/>
      <c r="B47" s="3"/>
      <c r="C47" s="3"/>
      <c r="D47" s="3"/>
      <c r="E47" s="15" t="s">
        <v>80</v>
      </c>
      <c r="F47" s="15">
        <f>J38+O38+T38+Y38</f>
        <v>0</v>
      </c>
      <c r="G47" s="74">
        <f>F47/$G$48</f>
        <v>0</v>
      </c>
      <c r="H47"/>
      <c r="I47"/>
      <c r="J47"/>
      <c r="K47"/>
      <c r="L47" s="3"/>
      <c r="M47" s="3"/>
      <c r="N47"/>
      <c r="O47"/>
      <c r="P47"/>
      <c r="Q47"/>
      <c r="R47"/>
      <c r="S47"/>
      <c r="T47"/>
      <c r="U47"/>
      <c r="V47"/>
      <c r="W47"/>
      <c r="X47"/>
      <c r="Y47"/>
      <c r="Z47" s="3"/>
      <c r="AA47" s="3"/>
    </row>
    <row r="48" spans="1:27" ht="14.25" customHeight="1">
      <c r="A48" s="3"/>
      <c r="B48" s="3"/>
      <c r="C48" s="3"/>
      <c r="D48" s="3"/>
      <c r="E48" s="31" t="s">
        <v>81</v>
      </c>
      <c r="F48" s="33">
        <f>SUM(F44:F47)</f>
        <v>35247123.960000001</v>
      </c>
      <c r="G48" s="33">
        <f>F48</f>
        <v>35247123.960000001</v>
      </c>
      <c r="H48"/>
      <c r="I48"/>
      <c r="J48"/>
      <c r="K48"/>
      <c r="L48" s="3"/>
      <c r="M48" s="3"/>
      <c r="N48"/>
      <c r="O48"/>
      <c r="P48"/>
      <c r="Q48"/>
      <c r="R48"/>
      <c r="S48"/>
      <c r="T48"/>
      <c r="U48"/>
      <c r="V48"/>
      <c r="W48"/>
      <c r="X48"/>
      <c r="Y48"/>
      <c r="Z48" s="3"/>
      <c r="AA48" s="3"/>
    </row>
    <row r="49" spans="1:27" ht="14.25" customHeight="1">
      <c r="A49" s="3"/>
      <c r="B49" s="3"/>
      <c r="C49" s="3"/>
      <c r="D49" s="3"/>
      <c r="E49" s="3"/>
      <c r="F49" s="3"/>
      <c r="G49" s="3"/>
      <c r="H49"/>
      <c r="I49"/>
      <c r="J49"/>
      <c r="K49"/>
      <c r="L49" s="3"/>
      <c r="M49" s="3"/>
      <c r="N49"/>
      <c r="O49"/>
      <c r="P49"/>
      <c r="Q49"/>
      <c r="R49"/>
      <c r="S49"/>
      <c r="T49"/>
      <c r="U49"/>
      <c r="V49"/>
      <c r="W49"/>
      <c r="X49"/>
      <c r="Y49"/>
      <c r="Z49" s="3"/>
      <c r="AA49" s="3"/>
    </row>
    <row r="50" spans="1:27" ht="14.25" customHeight="1">
      <c r="A50" s="3"/>
      <c r="B50" s="3"/>
      <c r="C50" s="3"/>
      <c r="H50"/>
      <c r="I50"/>
      <c r="J50"/>
      <c r="K50"/>
      <c r="M50" s="3"/>
      <c r="N50"/>
      <c r="O50"/>
      <c r="P50"/>
      <c r="Q50"/>
      <c r="R50"/>
      <c r="S50"/>
      <c r="T50"/>
      <c r="U50"/>
      <c r="V50"/>
      <c r="W50"/>
      <c r="X50"/>
      <c r="Y50"/>
      <c r="Z50" s="3"/>
      <c r="AA50" s="3"/>
    </row>
    <row r="51" spans="1:27" ht="14.25" customHeight="1">
      <c r="A51" s="3"/>
      <c r="B51" s="3"/>
      <c r="C51" s="3"/>
      <c r="M51" s="3"/>
      <c r="N51"/>
      <c r="O51"/>
      <c r="P51"/>
      <c r="Q51"/>
      <c r="R51"/>
      <c r="S51"/>
      <c r="T51"/>
      <c r="U51"/>
      <c r="V51"/>
      <c r="W51"/>
      <c r="X51"/>
      <c r="Y51"/>
      <c r="Z51" s="3"/>
      <c r="AA51" s="3"/>
    </row>
    <row r="52" spans="1:27" ht="14.25" customHeight="1">
      <c r="A52" s="3"/>
      <c r="B52" s="3"/>
      <c r="C52" s="3"/>
      <c r="M52" s="3"/>
      <c r="N52"/>
      <c r="O52"/>
      <c r="P52"/>
      <c r="Q52"/>
      <c r="R52"/>
      <c r="S52"/>
      <c r="T52"/>
      <c r="U52"/>
      <c r="V52"/>
      <c r="W52"/>
      <c r="X52"/>
      <c r="Y52"/>
      <c r="Z52" s="3"/>
      <c r="AA52" s="3"/>
    </row>
    <row r="53" spans="1:27" ht="14.25" customHeight="1">
      <c r="A53" s="3"/>
      <c r="B53" s="3"/>
      <c r="C53" s="3"/>
      <c r="D53" s="3"/>
      <c r="E53" s="3"/>
      <c r="F53" s="3"/>
      <c r="G53" s="3"/>
      <c r="H53" s="3"/>
      <c r="I53" s="3"/>
      <c r="J53" s="3"/>
      <c r="K53" s="3"/>
      <c r="L53" s="3"/>
      <c r="M53" s="3"/>
      <c r="N53"/>
      <c r="O53"/>
      <c r="P53"/>
      <c r="Q53"/>
      <c r="R53"/>
      <c r="S53"/>
      <c r="T53"/>
      <c r="U53"/>
      <c r="V53"/>
      <c r="W53"/>
      <c r="X53"/>
      <c r="Y53"/>
      <c r="Z53" s="3"/>
      <c r="AA53" s="3"/>
    </row>
    <row r="54" spans="1:27" ht="14.25" customHeight="1">
      <c r="A54" s="3"/>
      <c r="B54" s="3"/>
      <c r="C54" s="3"/>
      <c r="D54" s="3"/>
      <c r="E54" s="3"/>
      <c r="F54" s="39"/>
      <c r="G54" s="39"/>
      <c r="H54" s="38"/>
      <c r="I54" s="3"/>
      <c r="J54" s="3"/>
      <c r="K54" s="3"/>
      <c r="L54" s="3"/>
      <c r="M54" s="3"/>
      <c r="N54"/>
      <c r="O54"/>
      <c r="P54"/>
      <c r="Q54"/>
      <c r="R54"/>
      <c r="S54"/>
      <c r="T54"/>
      <c r="U54"/>
      <c r="V54"/>
      <c r="W54"/>
      <c r="X54"/>
      <c r="Y54"/>
      <c r="Z54" s="3"/>
      <c r="AA54" s="3"/>
    </row>
    <row r="55" spans="1:27" ht="14.2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14.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mergeCells count="13">
    <mergeCell ref="C12:C16"/>
    <mergeCell ref="C18:C21"/>
    <mergeCell ref="P35:R37"/>
    <mergeCell ref="U35:W37"/>
    <mergeCell ref="F10:J10"/>
    <mergeCell ref="K10:O10"/>
    <mergeCell ref="P10:T10"/>
    <mergeCell ref="U10:Y10"/>
    <mergeCell ref="F42:G42"/>
    <mergeCell ref="C23:C33"/>
    <mergeCell ref="C35:C38"/>
    <mergeCell ref="F35:H37"/>
    <mergeCell ref="K35:M37"/>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08FB-97D6-477B-8771-F5E60607B87F}">
  <dimension ref="A1:AV1000"/>
  <sheetViews>
    <sheetView workbookViewId="0">
      <pane xSplit="3" ySplit="11" topLeftCell="D12" activePane="bottomRight" state="frozen"/>
      <selection pane="topRight" activeCell="D1" sqref="D1"/>
      <selection pane="bottomLeft" activeCell="A12" sqref="A12"/>
      <selection pane="bottomRight" activeCell="E9" sqref="E9"/>
    </sheetView>
  </sheetViews>
  <sheetFormatPr defaultColWidth="14" defaultRowHeight="15" customHeight="1"/>
  <cols>
    <col min="1" max="2" width="9.6640625" style="5" customWidth="1"/>
    <col min="3" max="3" width="15.44140625" style="5" customWidth="1"/>
    <col min="4" max="4" width="9.6640625" style="5" customWidth="1"/>
    <col min="5" max="5" width="48.44140625" style="5" customWidth="1"/>
    <col min="6" max="6" width="16.6640625" style="5" customWidth="1"/>
    <col min="7" max="7" width="13.5546875" style="5" customWidth="1"/>
    <col min="8" max="8" width="10.6640625" style="5" customWidth="1"/>
    <col min="9" max="9" width="13.6640625" style="5" customWidth="1"/>
    <col min="10" max="10" width="13.33203125" style="5" customWidth="1"/>
    <col min="11" max="11" width="12.33203125" style="5" customWidth="1"/>
    <col min="12" max="12" width="8.88671875" style="5" customWidth="1"/>
    <col min="13" max="13" width="9.6640625" style="5" customWidth="1"/>
    <col min="14" max="14" width="10.6640625" style="5" customWidth="1"/>
    <col min="15" max="15" width="13" style="5" customWidth="1"/>
    <col min="16"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255"/>
      <c r="G3" s="255"/>
      <c r="H3" s="255"/>
      <c r="I3" s="255"/>
      <c r="J3" s="255"/>
      <c r="K3" s="255"/>
      <c r="L3" s="255"/>
      <c r="M3" s="255"/>
      <c r="N3" s="255"/>
      <c r="O3" s="255"/>
      <c r="P3" s="255"/>
      <c r="Q3" s="255"/>
      <c r="R3" s="255"/>
      <c r="S3" s="255"/>
      <c r="T3" s="255"/>
      <c r="U3" s="255"/>
      <c r="V3" s="255"/>
      <c r="W3" s="255"/>
      <c r="X3" s="255"/>
      <c r="Y3" s="255"/>
      <c r="Z3" s="255"/>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66" t="s">
        <v>130</v>
      </c>
      <c r="G4" s="255"/>
      <c r="H4" s="255"/>
      <c r="I4" s="255"/>
      <c r="J4" s="255"/>
      <c r="K4" s="255"/>
      <c r="L4" s="255"/>
      <c r="M4" s="255"/>
      <c r="N4" s="255"/>
      <c r="O4" s="255"/>
      <c r="P4" s="255"/>
      <c r="Q4" s="255"/>
      <c r="R4" s="255"/>
      <c r="S4" s="255"/>
      <c r="T4" s="255"/>
      <c r="U4" s="255"/>
      <c r="V4" s="255"/>
      <c r="W4" s="255"/>
      <c r="X4" s="255"/>
      <c r="Y4" s="255"/>
      <c r="Z4" s="255"/>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66" t="s">
        <v>192</v>
      </c>
      <c r="G5" s="255"/>
      <c r="H5" s="255"/>
      <c r="I5" s="255"/>
      <c r="J5" s="255"/>
      <c r="K5" s="255"/>
      <c r="L5" s="255"/>
      <c r="M5" s="255"/>
      <c r="N5" s="255"/>
      <c r="O5" s="255"/>
      <c r="P5" s="255"/>
      <c r="Q5" s="255"/>
      <c r="R5" s="255"/>
      <c r="S5" s="255"/>
      <c r="T5" s="255"/>
      <c r="U5" s="255"/>
      <c r="V5" s="255"/>
      <c r="W5" s="255"/>
      <c r="X5" s="255"/>
      <c r="Y5" s="255"/>
      <c r="Z5" s="255"/>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66" t="s">
        <v>6</v>
      </c>
      <c r="G6" s="255"/>
      <c r="H6" s="255"/>
      <c r="I6" s="255"/>
      <c r="J6" s="255"/>
      <c r="K6" s="255"/>
      <c r="L6" s="255"/>
      <c r="M6" s="255"/>
      <c r="N6" s="255"/>
      <c r="O6" s="255"/>
      <c r="P6" s="255"/>
      <c r="Q6" s="255"/>
      <c r="R6" s="255"/>
      <c r="S6" s="255"/>
      <c r="T6" s="255"/>
      <c r="U6" s="255"/>
      <c r="V6" s="255"/>
      <c r="W6" s="255"/>
      <c r="X6" s="255"/>
      <c r="Y6" s="255"/>
      <c r="Z6" s="255"/>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s="285"/>
      <c r="G7" s="255"/>
      <c r="H7" s="255"/>
      <c r="I7" s="255"/>
      <c r="J7" s="255"/>
      <c r="K7" s="255"/>
      <c r="L7" s="255"/>
      <c r="M7" s="255"/>
      <c r="N7" s="255"/>
      <c r="O7" s="255"/>
      <c r="P7" s="255"/>
      <c r="Q7" s="255"/>
      <c r="R7" s="255"/>
      <c r="S7" s="255"/>
      <c r="T7" s="255"/>
      <c r="U7" s="255"/>
      <c r="V7" s="255"/>
      <c r="W7" s="255"/>
      <c r="X7" s="255"/>
      <c r="Y7" s="255"/>
      <c r="Z7" s="255"/>
      <c r="AA7" s="3"/>
      <c r="AB7" s="3"/>
      <c r="AC7" s="3"/>
      <c r="AD7" s="3"/>
      <c r="AE7" s="3"/>
      <c r="AF7" s="3"/>
      <c r="AG7" s="3"/>
      <c r="AH7" s="3"/>
      <c r="AI7" s="3"/>
      <c r="AJ7" s="3"/>
      <c r="AK7" s="3"/>
      <c r="AL7" s="3"/>
      <c r="AM7" s="3"/>
      <c r="AN7" s="3"/>
      <c r="AO7" s="3"/>
      <c r="AP7" s="3"/>
      <c r="AQ7" s="3"/>
      <c r="AR7" s="3"/>
      <c r="AS7" s="3"/>
      <c r="AT7" s="3"/>
      <c r="AU7" s="3"/>
      <c r="AV7" s="3"/>
    </row>
    <row r="8" spans="1:48" ht="14.25" customHeight="1">
      <c r="A8" s="3"/>
      <c r="B8" s="3"/>
      <c r="C8" s="3"/>
      <c r="D8" s="4"/>
      <c r="E8" s="3"/>
      <c r="F8" s="257"/>
      <c r="G8" s="255"/>
      <c r="H8" s="255"/>
      <c r="I8" s="255"/>
      <c r="J8" s="257"/>
      <c r="K8" s="255"/>
      <c r="L8" s="255"/>
      <c r="M8" s="255"/>
      <c r="N8" s="255"/>
      <c r="O8" s="255"/>
      <c r="P8" s="255"/>
      <c r="Q8" s="255"/>
      <c r="R8" s="255"/>
      <c r="S8" s="255"/>
      <c r="T8" s="255"/>
      <c r="U8" s="255"/>
      <c r="V8" s="255"/>
      <c r="W8" s="255"/>
      <c r="X8" s="255"/>
      <c r="Y8" s="255"/>
      <c r="Z8" s="255"/>
      <c r="AA8" s="3"/>
      <c r="AB8" s="3"/>
      <c r="AC8" s="3"/>
      <c r="AD8" s="3"/>
      <c r="AE8" s="3"/>
      <c r="AF8" s="3"/>
      <c r="AG8" s="3"/>
      <c r="AH8" s="3"/>
      <c r="AI8" s="3"/>
      <c r="AJ8" s="3"/>
      <c r="AK8" s="3"/>
      <c r="AL8" s="3"/>
      <c r="AM8" s="3"/>
      <c r="AN8" s="3"/>
      <c r="AO8" s="3"/>
      <c r="AP8" s="3"/>
      <c r="AQ8" s="3"/>
      <c r="AR8" s="3"/>
      <c r="AS8" s="3"/>
      <c r="AT8" s="3"/>
      <c r="AU8" s="3"/>
      <c r="AV8" s="3"/>
    </row>
    <row r="9" spans="1:48" ht="14.25" customHeight="1">
      <c r="A9" s="3"/>
      <c r="B9" s="3"/>
      <c r="C9" s="3"/>
      <c r="D9" s="4"/>
      <c r="E9"/>
      <c r="F9" s="255"/>
      <c r="G9" s="255"/>
      <c r="H9" s="255"/>
      <c r="I9" s="255"/>
      <c r="J9" s="255"/>
      <c r="K9" s="255"/>
      <c r="L9" s="255"/>
      <c r="M9" s="255"/>
      <c r="N9" s="255"/>
      <c r="O9" s="255"/>
      <c r="P9" s="255"/>
      <c r="Q9" s="255"/>
      <c r="R9" s="255"/>
      <c r="S9" s="255"/>
      <c r="T9" s="255"/>
      <c r="U9" s="255"/>
      <c r="V9" s="255"/>
      <c r="W9" s="255"/>
      <c r="X9" s="255"/>
      <c r="Y9" s="255"/>
      <c r="Z9" s="255"/>
      <c r="AA9" s="3"/>
      <c r="AB9" s="3"/>
      <c r="AC9" s="3"/>
      <c r="AD9" s="3"/>
      <c r="AE9" s="3"/>
      <c r="AF9" s="3"/>
      <c r="AG9" s="3"/>
      <c r="AH9" s="3"/>
      <c r="AI9" s="3"/>
      <c r="AJ9" s="3"/>
      <c r="AK9" s="3"/>
      <c r="AL9" s="3"/>
      <c r="AM9" s="3"/>
      <c r="AN9" s="3"/>
      <c r="AO9" s="3"/>
      <c r="AP9" s="3"/>
      <c r="AQ9" s="3"/>
      <c r="AR9" s="3"/>
      <c r="AS9" s="3"/>
      <c r="AT9" s="3"/>
      <c r="AU9" s="3"/>
      <c r="AV9" s="3"/>
    </row>
    <row r="10" spans="1:48" ht="14.25" customHeight="1">
      <c r="A10" s="3"/>
      <c r="B10" s="3"/>
      <c r="C10" s="3"/>
      <c r="D10" s="3"/>
      <c r="E10" s="6"/>
      <c r="F10" s="766">
        <v>2024</v>
      </c>
      <c r="G10" s="767"/>
      <c r="H10" s="767"/>
      <c r="I10" s="767"/>
      <c r="J10" s="768"/>
      <c r="K10" s="766">
        <v>2025</v>
      </c>
      <c r="L10" s="767"/>
      <c r="M10" s="767"/>
      <c r="N10" s="767"/>
      <c r="O10" s="768"/>
      <c r="P10" s="766">
        <v>2026</v>
      </c>
      <c r="Q10" s="767"/>
      <c r="R10" s="767"/>
      <c r="S10" s="767"/>
      <c r="T10" s="768"/>
      <c r="U10" s="766">
        <v>2027</v>
      </c>
      <c r="V10" s="767"/>
      <c r="W10" s="767"/>
      <c r="X10" s="767"/>
      <c r="Y10" s="768"/>
      <c r="Z10" s="295" t="s">
        <v>21</v>
      </c>
      <c r="AA10" s="8"/>
      <c r="AB10"/>
      <c r="AC10"/>
      <c r="AD10"/>
      <c r="AE10"/>
      <c r="AF10"/>
      <c r="AG10"/>
      <c r="AH10"/>
      <c r="AI10"/>
      <c r="AJ10"/>
      <c r="AK10"/>
      <c r="AL10"/>
      <c r="AM10"/>
      <c r="AN10"/>
      <c r="AO10"/>
      <c r="AP10"/>
      <c r="AQ10"/>
      <c r="AR10"/>
      <c r="AS10"/>
      <c r="AT10"/>
      <c r="AU10"/>
      <c r="AV10"/>
    </row>
    <row r="11" spans="1:48" ht="14.25" customHeight="1">
      <c r="A11" s="3"/>
      <c r="B11" s="3"/>
      <c r="C11" s="4"/>
      <c r="D11" s="4" t="s">
        <v>22</v>
      </c>
      <c r="E11" s="4" t="s">
        <v>23</v>
      </c>
      <c r="F11" s="296" t="s">
        <v>24</v>
      </c>
      <c r="G11" s="297" t="s">
        <v>28</v>
      </c>
      <c r="H11" s="297" t="s">
        <v>25</v>
      </c>
      <c r="I11" s="297" t="s">
        <v>29</v>
      </c>
      <c r="J11" s="284" t="s">
        <v>27</v>
      </c>
      <c r="K11" s="296" t="s">
        <v>24</v>
      </c>
      <c r="L11" s="297" t="s">
        <v>28</v>
      </c>
      <c r="M11" s="297" t="s">
        <v>25</v>
      </c>
      <c r="N11" s="297" t="s">
        <v>29</v>
      </c>
      <c r="O11" s="298" t="s">
        <v>27</v>
      </c>
      <c r="P11" s="296" t="s">
        <v>24</v>
      </c>
      <c r="Q11" s="297" t="s">
        <v>28</v>
      </c>
      <c r="R11" s="297" t="s">
        <v>25</v>
      </c>
      <c r="S11" s="297" t="s">
        <v>29</v>
      </c>
      <c r="T11" s="284" t="s">
        <v>27</v>
      </c>
      <c r="U11" s="296" t="s">
        <v>24</v>
      </c>
      <c r="V11" s="297" t="s">
        <v>28</v>
      </c>
      <c r="W11" s="297" t="s">
        <v>25</v>
      </c>
      <c r="X11" s="297" t="s">
        <v>29</v>
      </c>
      <c r="Y11" s="284" t="s">
        <v>27</v>
      </c>
      <c r="Z11" s="299"/>
      <c r="AA11" s="10"/>
      <c r="AB11"/>
      <c r="AC11"/>
      <c r="AD11"/>
      <c r="AE11"/>
      <c r="AF11"/>
      <c r="AG11"/>
      <c r="AH11"/>
      <c r="AI11"/>
      <c r="AJ11"/>
      <c r="AK11"/>
      <c r="AL11"/>
      <c r="AM11"/>
      <c r="AN11"/>
      <c r="AO11"/>
      <c r="AP11"/>
      <c r="AQ11"/>
      <c r="AR11"/>
      <c r="AS11"/>
      <c r="AT11"/>
      <c r="AU11"/>
      <c r="AV11"/>
    </row>
    <row r="12" spans="1:48" ht="14.25" customHeight="1">
      <c r="A12" s="42"/>
      <c r="B12" s="3"/>
      <c r="C12" s="635" t="s">
        <v>30</v>
      </c>
      <c r="D12" s="13" t="s">
        <v>31</v>
      </c>
      <c r="E12" s="14" t="s">
        <v>32</v>
      </c>
      <c r="F12" s="241"/>
      <c r="G12" s="246"/>
      <c r="H12" s="244"/>
      <c r="I12" s="244"/>
      <c r="J12" s="300">
        <v>17287</v>
      </c>
      <c r="K12" s="301"/>
      <c r="L12" s="302"/>
      <c r="M12" s="302"/>
      <c r="N12" s="302"/>
      <c r="O12" s="300">
        <v>19545.75</v>
      </c>
      <c r="P12" s="302"/>
      <c r="Q12" s="302"/>
      <c r="R12" s="302"/>
      <c r="S12" s="302"/>
      <c r="T12" s="300">
        <v>18880</v>
      </c>
      <c r="U12" s="301"/>
      <c r="V12" s="302"/>
      <c r="W12" s="302"/>
      <c r="X12" s="302"/>
      <c r="Y12" s="300">
        <v>17100</v>
      </c>
      <c r="Z12" s="303">
        <f>SUM(J12,O12,T12,Y12)</f>
        <v>72812.75</v>
      </c>
      <c r="AA12" s="3"/>
      <c r="AB12"/>
      <c r="AC12"/>
      <c r="AD12"/>
      <c r="AE12"/>
      <c r="AF12"/>
      <c r="AG12"/>
      <c r="AH12"/>
      <c r="AI12"/>
      <c r="AJ12"/>
      <c r="AK12"/>
      <c r="AL12"/>
      <c r="AM12"/>
      <c r="AN12"/>
      <c r="AO12"/>
      <c r="AP12"/>
      <c r="AQ12"/>
      <c r="AR12"/>
      <c r="AS12"/>
      <c r="AT12"/>
      <c r="AU12"/>
      <c r="AV12"/>
    </row>
    <row r="13" spans="1:48" ht="14.25" customHeight="1">
      <c r="A13" s="3"/>
      <c r="B13" s="3"/>
      <c r="C13" s="636"/>
      <c r="D13" s="13" t="s">
        <v>33</v>
      </c>
      <c r="E13" s="6" t="s">
        <v>34</v>
      </c>
      <c r="F13" s="241"/>
      <c r="G13" s="246"/>
      <c r="H13" s="244"/>
      <c r="I13" s="244"/>
      <c r="J13" s="300">
        <v>17286.25</v>
      </c>
      <c r="K13" s="301"/>
      <c r="L13" s="302"/>
      <c r="M13" s="302"/>
      <c r="N13" s="302"/>
      <c r="O13" s="300">
        <v>19545.75</v>
      </c>
      <c r="P13" s="302"/>
      <c r="Q13" s="302"/>
      <c r="R13" s="302"/>
      <c r="S13" s="302"/>
      <c r="T13" s="300">
        <v>18880</v>
      </c>
      <c r="U13" s="301"/>
      <c r="V13" s="302"/>
      <c r="W13" s="302"/>
      <c r="X13" s="302"/>
      <c r="Y13" s="300">
        <v>17100</v>
      </c>
      <c r="Z13" s="303">
        <f>SUM(J13,O13,T13,Y13)</f>
        <v>72812</v>
      </c>
      <c r="AA13" s="3"/>
      <c r="AB13"/>
      <c r="AC13"/>
      <c r="AD13"/>
      <c r="AE13"/>
      <c r="AF13"/>
      <c r="AG13"/>
      <c r="AH13"/>
      <c r="AI13"/>
      <c r="AJ13"/>
      <c r="AK13"/>
      <c r="AL13"/>
      <c r="AM13"/>
      <c r="AN13"/>
      <c r="AO13"/>
      <c r="AP13"/>
      <c r="AQ13"/>
      <c r="AR13"/>
      <c r="AS13"/>
      <c r="AT13"/>
      <c r="AU13"/>
      <c r="AV13"/>
    </row>
    <row r="14" spans="1:48" ht="14.25" customHeight="1">
      <c r="A14" s="3"/>
      <c r="B14" s="3"/>
      <c r="C14" s="636"/>
      <c r="D14" s="13" t="s">
        <v>35</v>
      </c>
      <c r="E14" s="6" t="s">
        <v>36</v>
      </c>
      <c r="F14" s="241"/>
      <c r="G14" s="246"/>
      <c r="H14" s="244"/>
      <c r="I14" s="244"/>
      <c r="J14" s="300">
        <v>34572.5</v>
      </c>
      <c r="K14" s="301"/>
      <c r="L14" s="302"/>
      <c r="M14" s="302"/>
      <c r="N14" s="302"/>
      <c r="O14" s="300">
        <v>39091.5</v>
      </c>
      <c r="P14" s="302"/>
      <c r="Q14" s="302"/>
      <c r="R14" s="302"/>
      <c r="S14" s="302"/>
      <c r="T14" s="300">
        <v>37759</v>
      </c>
      <c r="U14" s="301"/>
      <c r="V14" s="302"/>
      <c r="W14" s="302"/>
      <c r="X14" s="302"/>
      <c r="Y14" s="300">
        <v>34200</v>
      </c>
      <c r="Z14" s="303">
        <f>SUM(J14,O14,T14,Y14)</f>
        <v>145623</v>
      </c>
      <c r="AA14" s="3"/>
      <c r="AB14"/>
      <c r="AC14"/>
      <c r="AD14"/>
      <c r="AE14"/>
      <c r="AF14"/>
      <c r="AG14"/>
      <c r="AH14"/>
      <c r="AI14"/>
      <c r="AJ14"/>
      <c r="AK14"/>
      <c r="AL14"/>
      <c r="AM14"/>
      <c r="AN14"/>
      <c r="AO14"/>
      <c r="AP14"/>
      <c r="AQ14"/>
      <c r="AR14"/>
      <c r="AS14"/>
      <c r="AT14"/>
      <c r="AU14"/>
      <c r="AV14"/>
    </row>
    <row r="15" spans="1:48" ht="14.25" customHeight="1" thickBot="1">
      <c r="A15" s="3"/>
      <c r="B15" s="3"/>
      <c r="C15" s="636"/>
      <c r="D15" s="18" t="s">
        <v>37</v>
      </c>
      <c r="E15" s="19" t="s">
        <v>38</v>
      </c>
      <c r="F15" s="241"/>
      <c r="G15" s="246"/>
      <c r="H15" s="244"/>
      <c r="I15" s="244"/>
      <c r="J15" s="300">
        <v>0</v>
      </c>
      <c r="K15" s="301"/>
      <c r="L15" s="302"/>
      <c r="M15" s="302"/>
      <c r="N15" s="302"/>
      <c r="O15" s="300">
        <v>0</v>
      </c>
      <c r="P15" s="302"/>
      <c r="Q15" s="302"/>
      <c r="R15" s="302"/>
      <c r="S15" s="302"/>
      <c r="T15" s="300">
        <v>0</v>
      </c>
      <c r="U15" s="304"/>
      <c r="V15" s="302"/>
      <c r="W15" s="305"/>
      <c r="X15" s="305"/>
      <c r="Y15" s="306">
        <v>0</v>
      </c>
      <c r="Z15" s="307">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3"/>
      <c r="E16" s="4" t="s">
        <v>39</v>
      </c>
      <c r="F16" s="242"/>
      <c r="G16" s="253"/>
      <c r="H16" s="253"/>
      <c r="I16" s="253"/>
      <c r="J16" s="308">
        <v>69145</v>
      </c>
      <c r="K16" s="309"/>
      <c r="L16" s="310"/>
      <c r="M16" s="310"/>
      <c r="N16" s="310"/>
      <c r="O16" s="308">
        <v>78183</v>
      </c>
      <c r="P16" s="309"/>
      <c r="Q16" s="310"/>
      <c r="R16" s="310"/>
      <c r="S16" s="310"/>
      <c r="T16" s="308">
        <v>75518</v>
      </c>
      <c r="U16" s="311"/>
      <c r="V16" s="310"/>
      <c r="W16" s="312"/>
      <c r="X16" s="312"/>
      <c r="Y16" s="313">
        <v>68400</v>
      </c>
      <c r="Z16" s="312">
        <f>SUM(Y16,T16,O16,J16)</f>
        <v>291246</v>
      </c>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314"/>
      <c r="K17" s="311"/>
      <c r="L17" s="312"/>
      <c r="M17" s="312"/>
      <c r="N17" s="312"/>
      <c r="O17" s="314"/>
      <c r="P17" s="311"/>
      <c r="Q17" s="312"/>
      <c r="R17" s="312"/>
      <c r="S17" s="312"/>
      <c r="T17" s="314"/>
      <c r="U17" s="311"/>
      <c r="V17" s="312"/>
      <c r="W17" s="312"/>
      <c r="X17" s="312"/>
      <c r="Y17" s="314"/>
      <c r="Z17" s="312"/>
      <c r="AA17" s="3"/>
      <c r="AB17"/>
      <c r="AC17"/>
      <c r="AD17"/>
      <c r="AE17"/>
      <c r="AF17"/>
      <c r="AG17"/>
      <c r="AH17"/>
      <c r="AI17"/>
      <c r="AJ17"/>
      <c r="AK17"/>
      <c r="AL17"/>
      <c r="AM17"/>
      <c r="AN17"/>
      <c r="AO17"/>
      <c r="AP17"/>
      <c r="AQ17"/>
      <c r="AR17"/>
      <c r="AS17"/>
      <c r="AT17"/>
      <c r="AU17"/>
      <c r="AV17"/>
    </row>
    <row r="18" spans="1:48" ht="14.25" customHeight="1">
      <c r="A18" s="42"/>
      <c r="B18" s="3"/>
      <c r="C18" s="635" t="s">
        <v>3</v>
      </c>
      <c r="D18" s="13" t="s">
        <v>41</v>
      </c>
      <c r="E18" s="24" t="s">
        <v>42</v>
      </c>
      <c r="F18" s="241"/>
      <c r="G18" s="246"/>
      <c r="H18" s="244"/>
      <c r="I18" s="244"/>
      <c r="J18" s="300">
        <v>62229.75</v>
      </c>
      <c r="K18" s="302"/>
      <c r="L18" s="302"/>
      <c r="M18" s="302"/>
      <c r="N18" s="302"/>
      <c r="O18" s="300">
        <v>70365</v>
      </c>
      <c r="P18" s="302"/>
      <c r="Q18" s="302"/>
      <c r="R18" s="302"/>
      <c r="S18" s="302"/>
      <c r="T18" s="300">
        <v>67966</v>
      </c>
      <c r="U18" s="301"/>
      <c r="V18" s="302"/>
      <c r="W18" s="302"/>
      <c r="X18" s="302"/>
      <c r="Y18" s="300">
        <v>61559</v>
      </c>
      <c r="Z18" s="303">
        <f>SUM(J18,O18,T18,Y18)</f>
        <v>262119.75</v>
      </c>
      <c r="AA18" s="3"/>
      <c r="AB18"/>
      <c r="AC18"/>
      <c r="AD18"/>
      <c r="AE18"/>
      <c r="AF18"/>
      <c r="AG18"/>
      <c r="AH18"/>
      <c r="AI18"/>
      <c r="AJ18"/>
      <c r="AK18"/>
      <c r="AL18"/>
      <c r="AM18"/>
      <c r="AN18"/>
      <c r="AO18"/>
      <c r="AP18"/>
      <c r="AQ18"/>
      <c r="AR18"/>
      <c r="AS18"/>
      <c r="AT18"/>
      <c r="AU18"/>
      <c r="AV18"/>
    </row>
    <row r="19" spans="1:48" ht="14.25" customHeight="1">
      <c r="A19" s="3"/>
      <c r="B19" s="3"/>
      <c r="C19" s="636"/>
      <c r="D19" s="13" t="s">
        <v>43</v>
      </c>
      <c r="E19" s="6" t="s">
        <v>44</v>
      </c>
      <c r="F19" s="241"/>
      <c r="G19" s="246"/>
      <c r="H19" s="244"/>
      <c r="I19" s="244"/>
      <c r="J19" s="300">
        <v>20743.25</v>
      </c>
      <c r="K19" s="302"/>
      <c r="L19" s="302"/>
      <c r="M19" s="302"/>
      <c r="N19" s="302"/>
      <c r="O19" s="300">
        <v>23455</v>
      </c>
      <c r="P19" s="302"/>
      <c r="Q19" s="302"/>
      <c r="R19" s="302"/>
      <c r="S19" s="302"/>
      <c r="T19" s="300">
        <v>22655</v>
      </c>
      <c r="U19" s="301"/>
      <c r="V19" s="302"/>
      <c r="W19" s="302"/>
      <c r="X19" s="302"/>
      <c r="Y19" s="300">
        <v>20520</v>
      </c>
      <c r="Z19" s="303">
        <f>SUM(J19,O19,T19,Y19)</f>
        <v>87373.25</v>
      </c>
      <c r="AA19" s="3"/>
      <c r="AB19"/>
      <c r="AC19"/>
      <c r="AD19"/>
      <c r="AE19"/>
      <c r="AF19"/>
      <c r="AG19"/>
      <c r="AH19"/>
      <c r="AI19"/>
      <c r="AJ19"/>
      <c r="AK19"/>
      <c r="AL19"/>
      <c r="AM19"/>
      <c r="AN19"/>
      <c r="AO19"/>
      <c r="AP19"/>
      <c r="AQ19"/>
      <c r="AR19"/>
      <c r="AS19"/>
      <c r="AT19"/>
      <c r="AU19"/>
      <c r="AV19"/>
    </row>
    <row r="20" spans="1:48" ht="14.25" customHeight="1" thickBot="1">
      <c r="A20" s="3"/>
      <c r="B20" s="3"/>
      <c r="C20" s="636"/>
      <c r="D20" s="18" t="s">
        <v>45</v>
      </c>
      <c r="E20" s="19" t="s">
        <v>46</v>
      </c>
      <c r="F20" s="241"/>
      <c r="G20" s="246"/>
      <c r="H20" s="244"/>
      <c r="I20" s="244"/>
      <c r="J20" s="300">
        <v>0</v>
      </c>
      <c r="K20" s="302"/>
      <c r="L20" s="302"/>
      <c r="M20" s="302"/>
      <c r="N20" s="302"/>
      <c r="O20" s="300">
        <v>0</v>
      </c>
      <c r="P20" s="302"/>
      <c r="Q20" s="302"/>
      <c r="R20" s="302"/>
      <c r="S20" s="302"/>
      <c r="T20" s="300">
        <v>0</v>
      </c>
      <c r="U20" s="304"/>
      <c r="V20" s="302"/>
      <c r="W20" s="305"/>
      <c r="X20" s="305"/>
      <c r="Y20" s="306">
        <v>0</v>
      </c>
      <c r="Z20" s="307">
        <f>SUM(J20,O20,T20,Y20)</f>
        <v>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4" t="s">
        <v>47</v>
      </c>
      <c r="F21" s="242"/>
      <c r="G21" s="253"/>
      <c r="H21" s="253"/>
      <c r="I21" s="253"/>
      <c r="J21" s="308">
        <v>82973</v>
      </c>
      <c r="K21" s="309"/>
      <c r="L21" s="310"/>
      <c r="M21" s="310"/>
      <c r="N21" s="310"/>
      <c r="O21" s="308">
        <v>93820</v>
      </c>
      <c r="P21" s="309"/>
      <c r="Q21" s="310"/>
      <c r="R21" s="310"/>
      <c r="S21" s="310"/>
      <c r="T21" s="308">
        <v>90621</v>
      </c>
      <c r="U21" s="311"/>
      <c r="V21" s="310"/>
      <c r="W21" s="312"/>
      <c r="X21" s="312"/>
      <c r="Y21" s="313">
        <v>82079</v>
      </c>
      <c r="Z21" s="312">
        <f>SUM(J21,O21,T21,Y21)</f>
        <v>349493</v>
      </c>
      <c r="AA21" s="3"/>
      <c r="AB21"/>
      <c r="AC21"/>
      <c r="AD21"/>
      <c r="AE21"/>
      <c r="AF21"/>
      <c r="AG21"/>
      <c r="AH21"/>
      <c r="AI21"/>
      <c r="AJ21"/>
      <c r="AK21"/>
      <c r="AL21"/>
      <c r="AM21"/>
      <c r="AN21"/>
      <c r="AO21"/>
      <c r="AP21"/>
      <c r="AQ21"/>
      <c r="AR21"/>
      <c r="AS21"/>
      <c r="AT21"/>
      <c r="AU21"/>
      <c r="AV21"/>
    </row>
    <row r="22" spans="1:48" ht="14.25" customHeight="1">
      <c r="A22" s="3"/>
      <c r="B22" s="3"/>
      <c r="C22" s="3"/>
      <c r="D22" s="3"/>
      <c r="E22" s="3"/>
      <c r="F22" s="243"/>
      <c r="G22" s="255"/>
      <c r="H22" s="255"/>
      <c r="I22" s="255"/>
      <c r="J22" s="314"/>
      <c r="K22" s="311"/>
      <c r="L22" s="312"/>
      <c r="M22" s="312"/>
      <c r="N22" s="312"/>
      <c r="O22" s="314"/>
      <c r="P22" s="311"/>
      <c r="Q22" s="312"/>
      <c r="R22" s="312"/>
      <c r="S22" s="312"/>
      <c r="T22" s="314"/>
      <c r="U22" s="311"/>
      <c r="V22" s="312"/>
      <c r="W22" s="312"/>
      <c r="X22" s="312"/>
      <c r="Y22" s="314"/>
      <c r="Z22" s="312"/>
      <c r="AA22" s="3"/>
      <c r="AB22"/>
      <c r="AC22"/>
      <c r="AD22"/>
      <c r="AE22"/>
      <c r="AF22"/>
      <c r="AG22"/>
      <c r="AH22"/>
      <c r="AI22"/>
      <c r="AJ22"/>
      <c r="AK22"/>
      <c r="AL22"/>
      <c r="AM22"/>
      <c r="AN22"/>
      <c r="AO22"/>
      <c r="AP22"/>
      <c r="AQ22"/>
      <c r="AR22"/>
      <c r="AS22"/>
      <c r="AT22"/>
      <c r="AU22"/>
      <c r="AV22"/>
    </row>
    <row r="23" spans="1:48" ht="28.5" customHeight="1">
      <c r="A23" s="3"/>
      <c r="B23" s="3"/>
      <c r="C23" s="638" t="s">
        <v>48</v>
      </c>
      <c r="D23" s="13" t="s">
        <v>49</v>
      </c>
      <c r="E23" s="43" t="s">
        <v>50</v>
      </c>
      <c r="F23" s="241"/>
      <c r="G23" s="246"/>
      <c r="H23" s="244"/>
      <c r="I23" s="244"/>
      <c r="J23" s="300">
        <v>32480</v>
      </c>
      <c r="K23" s="301"/>
      <c r="L23" s="302"/>
      <c r="M23" s="302"/>
      <c r="N23" s="302"/>
      <c r="O23" s="300">
        <v>37618.75</v>
      </c>
      <c r="P23" s="301"/>
      <c r="Q23" s="302"/>
      <c r="R23" s="302"/>
      <c r="S23" s="302"/>
      <c r="T23" s="300">
        <v>32050</v>
      </c>
      <c r="U23" s="301"/>
      <c r="V23" s="302"/>
      <c r="W23" s="302"/>
      <c r="X23" s="302"/>
      <c r="Y23" s="300">
        <v>22199</v>
      </c>
      <c r="Z23" s="303">
        <f t="shared" ref="Z23:Z32" si="0">SUM(J23,O23,T23,Y23)</f>
        <v>124347.75</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27" t="s">
        <v>52</v>
      </c>
      <c r="F24" s="241"/>
      <c r="G24" s="246"/>
      <c r="H24" s="244"/>
      <c r="I24" s="244"/>
      <c r="J24" s="300">
        <v>0</v>
      </c>
      <c r="K24" s="301"/>
      <c r="L24" s="302"/>
      <c r="M24" s="302"/>
      <c r="N24" s="302"/>
      <c r="O24" s="300">
        <v>0</v>
      </c>
      <c r="P24" s="301"/>
      <c r="Q24" s="302"/>
      <c r="R24" s="302"/>
      <c r="S24" s="302"/>
      <c r="T24" s="300">
        <v>0</v>
      </c>
      <c r="U24" s="301"/>
      <c r="V24" s="302"/>
      <c r="W24" s="302"/>
      <c r="X24" s="302"/>
      <c r="Y24" s="300">
        <v>0</v>
      </c>
      <c r="Z24" s="303">
        <f t="shared" si="0"/>
        <v>0</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43" t="s">
        <v>54</v>
      </c>
      <c r="F25" s="241"/>
      <c r="G25" s="246"/>
      <c r="H25" s="244"/>
      <c r="I25" s="244"/>
      <c r="J25" s="300">
        <v>97440</v>
      </c>
      <c r="K25" s="301"/>
      <c r="L25" s="302"/>
      <c r="M25" s="302"/>
      <c r="N25" s="302"/>
      <c r="O25" s="300">
        <v>112856.25</v>
      </c>
      <c r="P25" s="301"/>
      <c r="Q25" s="302"/>
      <c r="R25" s="302"/>
      <c r="S25" s="302"/>
      <c r="T25" s="300">
        <v>96150</v>
      </c>
      <c r="U25" s="301"/>
      <c r="V25" s="302"/>
      <c r="W25" s="302"/>
      <c r="X25" s="302"/>
      <c r="Y25" s="300">
        <v>66596</v>
      </c>
      <c r="Z25" s="303">
        <f t="shared" si="0"/>
        <v>373042.25</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6" t="s">
        <v>56</v>
      </c>
      <c r="F26" s="241"/>
      <c r="G26" s="246"/>
      <c r="H26" s="244"/>
      <c r="I26" s="244"/>
      <c r="J26" s="300">
        <v>0</v>
      </c>
      <c r="K26" s="301"/>
      <c r="L26" s="302"/>
      <c r="M26" s="302"/>
      <c r="N26" s="302"/>
      <c r="O26" s="300">
        <v>0</v>
      </c>
      <c r="P26" s="301"/>
      <c r="Q26" s="302"/>
      <c r="R26" s="302"/>
      <c r="S26" s="302"/>
      <c r="T26" s="300">
        <v>0</v>
      </c>
      <c r="U26" s="301"/>
      <c r="V26" s="302"/>
      <c r="W26" s="302"/>
      <c r="X26" s="302"/>
      <c r="Y26" s="300">
        <v>0</v>
      </c>
      <c r="Z26" s="303">
        <f t="shared" si="0"/>
        <v>0</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6" t="s">
        <v>58</v>
      </c>
      <c r="F27" s="241"/>
      <c r="G27" s="246"/>
      <c r="H27" s="244"/>
      <c r="I27" s="244"/>
      <c r="J27" s="300">
        <v>0</v>
      </c>
      <c r="K27" s="301"/>
      <c r="L27" s="302"/>
      <c r="M27" s="302"/>
      <c r="N27" s="302"/>
      <c r="O27" s="300">
        <v>0</v>
      </c>
      <c r="P27" s="301"/>
      <c r="Q27" s="302"/>
      <c r="R27" s="302"/>
      <c r="S27" s="302"/>
      <c r="T27" s="300">
        <v>0</v>
      </c>
      <c r="U27" s="301"/>
      <c r="V27" s="302"/>
      <c r="W27" s="302"/>
      <c r="X27" s="302"/>
      <c r="Y27" s="300">
        <v>0</v>
      </c>
      <c r="Z27" s="303">
        <f t="shared" si="0"/>
        <v>0</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43" t="s">
        <v>60</v>
      </c>
      <c r="F28" s="241"/>
      <c r="G28" s="246"/>
      <c r="H28" s="244"/>
      <c r="I28" s="244"/>
      <c r="J28" s="300">
        <v>519680</v>
      </c>
      <c r="K28" s="301"/>
      <c r="L28" s="302"/>
      <c r="M28" s="302"/>
      <c r="N28" s="302"/>
      <c r="O28" s="300">
        <v>601900</v>
      </c>
      <c r="P28" s="301"/>
      <c r="Q28" s="302"/>
      <c r="R28" s="302"/>
      <c r="S28" s="302"/>
      <c r="T28" s="300">
        <v>512799</v>
      </c>
      <c r="U28" s="301"/>
      <c r="V28" s="302"/>
      <c r="W28" s="302"/>
      <c r="X28" s="302"/>
      <c r="Y28" s="300">
        <v>355179</v>
      </c>
      <c r="Z28" s="303">
        <f t="shared" si="0"/>
        <v>1989558</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43" t="s">
        <v>131</v>
      </c>
      <c r="F29" s="241"/>
      <c r="G29" s="246"/>
      <c r="H29" s="244"/>
      <c r="I29" s="244"/>
      <c r="J29" s="300">
        <v>0</v>
      </c>
      <c r="K29" s="301"/>
      <c r="L29" s="302"/>
      <c r="M29" s="302"/>
      <c r="N29" s="302"/>
      <c r="O29" s="300">
        <v>0</v>
      </c>
      <c r="P29" s="301"/>
      <c r="Q29" s="302"/>
      <c r="R29" s="302"/>
      <c r="S29" s="302"/>
      <c r="T29" s="300">
        <v>0</v>
      </c>
      <c r="U29" s="301"/>
      <c r="V29" s="302"/>
      <c r="W29" s="302"/>
      <c r="X29" s="302"/>
      <c r="Y29" s="300">
        <v>0</v>
      </c>
      <c r="Z29" s="303">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6" t="s">
        <v>64</v>
      </c>
      <c r="F30" s="241"/>
      <c r="G30" s="246"/>
      <c r="H30" s="244"/>
      <c r="I30" s="244"/>
      <c r="J30" s="300">
        <v>0</v>
      </c>
      <c r="K30" s="301"/>
      <c r="L30" s="302"/>
      <c r="M30" s="302"/>
      <c r="N30" s="302"/>
      <c r="O30" s="300">
        <v>0</v>
      </c>
      <c r="P30" s="301"/>
      <c r="Q30" s="302"/>
      <c r="R30" s="302"/>
      <c r="S30" s="302"/>
      <c r="T30" s="300">
        <v>0</v>
      </c>
      <c r="U30" s="301"/>
      <c r="V30" s="302"/>
      <c r="W30" s="302"/>
      <c r="X30" s="302"/>
      <c r="Y30" s="300">
        <v>0</v>
      </c>
      <c r="Z30" s="303">
        <f t="shared" si="0"/>
        <v>0</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6" t="s">
        <v>66</v>
      </c>
      <c r="F31" s="241"/>
      <c r="G31" s="246"/>
      <c r="H31" s="244"/>
      <c r="I31" s="244"/>
      <c r="J31" s="300">
        <v>0</v>
      </c>
      <c r="K31" s="301"/>
      <c r="L31" s="302"/>
      <c r="M31" s="302"/>
      <c r="N31" s="302"/>
      <c r="O31" s="300">
        <v>0</v>
      </c>
      <c r="P31" s="301"/>
      <c r="Q31" s="302"/>
      <c r="R31" s="302"/>
      <c r="S31" s="302"/>
      <c r="T31" s="300">
        <v>0</v>
      </c>
      <c r="U31" s="301"/>
      <c r="V31" s="302"/>
      <c r="W31" s="302"/>
      <c r="X31" s="302"/>
      <c r="Y31" s="300">
        <v>0</v>
      </c>
      <c r="Z31" s="303">
        <f t="shared" si="0"/>
        <v>0</v>
      </c>
      <c r="AA31" s="3"/>
      <c r="AB31"/>
      <c r="AC31"/>
      <c r="AD31"/>
      <c r="AE31"/>
      <c r="AF31"/>
      <c r="AG31"/>
      <c r="AH31"/>
      <c r="AI31"/>
      <c r="AJ31"/>
      <c r="AK31"/>
      <c r="AL31"/>
      <c r="AM31"/>
      <c r="AN31"/>
      <c r="AO31"/>
      <c r="AP31"/>
      <c r="AQ31"/>
      <c r="AR31"/>
      <c r="AS31"/>
      <c r="AT31"/>
      <c r="AU31"/>
      <c r="AV31"/>
    </row>
    <row r="32" spans="1:48" ht="14.25" customHeight="1" thickBot="1">
      <c r="A32" s="3"/>
      <c r="B32" s="3"/>
      <c r="C32" s="636"/>
      <c r="D32" s="18" t="s">
        <v>67</v>
      </c>
      <c r="E32" s="19" t="s">
        <v>90</v>
      </c>
      <c r="F32" s="241"/>
      <c r="G32" s="246"/>
      <c r="H32" s="244"/>
      <c r="I32" s="244"/>
      <c r="J32" s="300">
        <v>0</v>
      </c>
      <c r="K32" s="301"/>
      <c r="L32" s="302"/>
      <c r="M32" s="302"/>
      <c r="N32" s="302"/>
      <c r="O32" s="300">
        <v>0</v>
      </c>
      <c r="P32" s="301"/>
      <c r="Q32" s="302"/>
      <c r="R32" s="302"/>
      <c r="S32" s="302"/>
      <c r="T32" s="300">
        <v>0</v>
      </c>
      <c r="U32" s="304"/>
      <c r="V32" s="305"/>
      <c r="W32" s="305"/>
      <c r="X32" s="305"/>
      <c r="Y32" s="306">
        <v>0</v>
      </c>
      <c r="Z32" s="307">
        <f t="shared" si="0"/>
        <v>0</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c r="G33" s="253"/>
      <c r="H33" s="253"/>
      <c r="I33" s="253"/>
      <c r="J33" s="308">
        <v>649600</v>
      </c>
      <c r="K33" s="309"/>
      <c r="L33" s="310"/>
      <c r="M33" s="310"/>
      <c r="N33" s="310"/>
      <c r="O33" s="308">
        <v>752375</v>
      </c>
      <c r="P33" s="309"/>
      <c r="Q33" s="310"/>
      <c r="R33" s="310"/>
      <c r="S33" s="310"/>
      <c r="T33" s="308">
        <v>640999</v>
      </c>
      <c r="U33" s="311"/>
      <c r="V33" s="312"/>
      <c r="W33" s="312"/>
      <c r="X33" s="312"/>
      <c r="Y33" s="313">
        <v>443974</v>
      </c>
      <c r="Z33" s="312">
        <f>SUM(Y33,T33,O33,J33)</f>
        <v>2486948</v>
      </c>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314"/>
      <c r="K34" s="311"/>
      <c r="L34" s="312"/>
      <c r="M34" s="312"/>
      <c r="N34" s="312"/>
      <c r="O34" s="314"/>
      <c r="P34" s="311"/>
      <c r="Q34" s="312"/>
      <c r="R34" s="312"/>
      <c r="S34" s="312"/>
      <c r="T34" s="314"/>
      <c r="U34" s="311"/>
      <c r="V34" s="312"/>
      <c r="W34" s="312"/>
      <c r="X34" s="312"/>
      <c r="Y34" s="314"/>
      <c r="Z34" s="312"/>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244"/>
      <c r="J35" s="314">
        <v>581171</v>
      </c>
      <c r="K35" s="704" t="s">
        <v>40</v>
      </c>
      <c r="L35" s="705"/>
      <c r="M35" s="706"/>
      <c r="N35" s="302"/>
      <c r="O35" s="300">
        <v>639288</v>
      </c>
      <c r="P35" s="704" t="s">
        <v>40</v>
      </c>
      <c r="Q35" s="705"/>
      <c r="R35" s="706"/>
      <c r="S35" s="302"/>
      <c r="T35" s="300">
        <v>703217</v>
      </c>
      <c r="U35" s="713" t="s">
        <v>40</v>
      </c>
      <c r="V35" s="705"/>
      <c r="W35" s="706"/>
      <c r="X35" s="302"/>
      <c r="Y35" s="300">
        <v>773538</v>
      </c>
      <c r="Z35" s="303">
        <f>SUM(J35,O35,T35,Y35)</f>
        <v>2697214</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300">
        <v>0</v>
      </c>
      <c r="K36" s="707"/>
      <c r="L36" s="708"/>
      <c r="M36" s="709"/>
      <c r="N36" s="302"/>
      <c r="O36" s="300">
        <v>0</v>
      </c>
      <c r="P36" s="707"/>
      <c r="Q36" s="708"/>
      <c r="R36" s="709"/>
      <c r="S36" s="302"/>
      <c r="T36" s="300">
        <v>0</v>
      </c>
      <c r="U36" s="714"/>
      <c r="V36" s="708"/>
      <c r="W36" s="709"/>
      <c r="X36" s="302"/>
      <c r="Y36" s="300">
        <v>0</v>
      </c>
      <c r="Z36" s="303">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306">
        <v>0</v>
      </c>
      <c r="K37" s="710"/>
      <c r="L37" s="711"/>
      <c r="M37" s="712"/>
      <c r="N37" s="305"/>
      <c r="O37" s="306">
        <v>0</v>
      </c>
      <c r="P37" s="710"/>
      <c r="Q37" s="711"/>
      <c r="R37" s="712"/>
      <c r="S37" s="305"/>
      <c r="T37" s="306">
        <v>0</v>
      </c>
      <c r="U37" s="715"/>
      <c r="V37" s="711"/>
      <c r="W37" s="712"/>
      <c r="X37" s="305"/>
      <c r="Y37" s="306">
        <v>0</v>
      </c>
      <c r="Z37" s="307">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55"/>
      <c r="J38" s="314">
        <v>581171</v>
      </c>
      <c r="K38" s="311"/>
      <c r="L38" s="312"/>
      <c r="M38" s="312"/>
      <c r="N38" s="312"/>
      <c r="O38" s="314">
        <v>639288</v>
      </c>
      <c r="P38" s="311">
        <f>SUM(P35:P37)</f>
        <v>0</v>
      </c>
      <c r="Q38" s="312" t="s">
        <v>40</v>
      </c>
      <c r="R38" s="312">
        <f>SUM(R35:R37)</f>
        <v>0</v>
      </c>
      <c r="S38" s="312">
        <f>SUM(S35:S37)</f>
        <v>0</v>
      </c>
      <c r="T38" s="314">
        <v>703217</v>
      </c>
      <c r="U38" s="311"/>
      <c r="V38" s="312"/>
      <c r="W38" s="312"/>
      <c r="X38" s="312"/>
      <c r="Y38" s="314">
        <v>773538</v>
      </c>
      <c r="Z38" s="312">
        <f>SUM(Y38,T38,O38,J38)</f>
        <v>2697214</v>
      </c>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255"/>
      <c r="G39" s="255"/>
      <c r="H39" s="255"/>
      <c r="I39" s="255"/>
      <c r="J39" s="312"/>
      <c r="K39" s="312"/>
      <c r="L39" s="312"/>
      <c r="M39" s="312"/>
      <c r="N39" s="312"/>
      <c r="O39" s="312"/>
      <c r="P39" s="312"/>
      <c r="Q39" s="312"/>
      <c r="R39" s="312"/>
      <c r="S39" s="312"/>
      <c r="T39" s="312"/>
      <c r="U39" s="312"/>
      <c r="V39" s="312"/>
      <c r="W39" s="312"/>
      <c r="X39" s="312"/>
      <c r="Y39" s="312"/>
      <c r="Z39" s="312"/>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3"/>
      <c r="K40" s="3"/>
      <c r="L40" s="3"/>
      <c r="M40" s="3"/>
      <c r="N40" s="3"/>
      <c r="O40" s="3"/>
      <c r="P40" s="3"/>
      <c r="Q40" s="3"/>
      <c r="R40" s="3"/>
      <c r="S40" s="3"/>
      <c r="T40" s="3"/>
      <c r="U40" s="3"/>
      <c r="V40" s="3"/>
      <c r="W40" s="3"/>
      <c r="X40" s="3"/>
      <c r="Y40" s="3"/>
      <c r="Z40" s="3"/>
      <c r="AA40" s="3"/>
      <c r="AB40"/>
      <c r="AC40"/>
      <c r="AD40"/>
      <c r="AE40"/>
      <c r="AF40"/>
      <c r="AG40"/>
      <c r="AH40"/>
      <c r="AI40"/>
      <c r="AJ40"/>
      <c r="AK40"/>
      <c r="AL40"/>
      <c r="AM40"/>
      <c r="AN40"/>
      <c r="AO40"/>
      <c r="AP40"/>
      <c r="AQ40"/>
      <c r="AR40"/>
      <c r="AS40"/>
      <c r="AT40"/>
      <c r="AU40"/>
      <c r="AV40"/>
    </row>
    <row r="41" spans="1:48" ht="14.25" customHeight="1">
      <c r="A41" s="3"/>
      <c r="B41" s="3"/>
      <c r="C41" s="3"/>
      <c r="D41" s="3"/>
      <c r="E41" s="4"/>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row>
    <row r="42" spans="1:48" ht="14.25" customHeight="1">
      <c r="A42" s="3"/>
      <c r="B42" s="3"/>
      <c r="C42" s="3"/>
      <c r="D42" s="3"/>
      <c r="E42" s="3"/>
      <c r="F42" s="633" t="s">
        <v>0</v>
      </c>
      <c r="G42" s="634"/>
      <c r="H42"/>
      <c r="I42"/>
      <c r="J42"/>
      <c r="K42"/>
      <c r="L42" s="3"/>
      <c r="M42" s="3"/>
      <c r="N42"/>
      <c r="O42"/>
      <c r="P42"/>
      <c r="Q42"/>
      <c r="R42"/>
      <c r="S42"/>
      <c r="T42"/>
      <c r="U42"/>
      <c r="V42"/>
      <c r="W42"/>
      <c r="X42"/>
      <c r="Y42"/>
      <c r="Z42" s="3"/>
      <c r="AA42" s="3"/>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31" t="s">
        <v>77</v>
      </c>
      <c r="F43" s="31" t="s">
        <v>78</v>
      </c>
      <c r="G43" s="32" t="s">
        <v>79</v>
      </c>
      <c r="H43"/>
      <c r="I43"/>
      <c r="J43"/>
      <c r="K43"/>
      <c r="L43" s="3"/>
      <c r="M43" s="3"/>
      <c r="N43"/>
      <c r="O43"/>
      <c r="P43"/>
      <c r="Q43"/>
      <c r="R43"/>
      <c r="S43"/>
      <c r="T43"/>
      <c r="U43"/>
      <c r="V43"/>
      <c r="W43"/>
      <c r="X43"/>
      <c r="Y43"/>
      <c r="Z43" s="3"/>
      <c r="AA43" s="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291246</v>
      </c>
      <c r="G44" s="74">
        <f>F44/$G$48</f>
        <v>5.0000163092900632E-2</v>
      </c>
      <c r="H44"/>
      <c r="I44"/>
      <c r="J44"/>
      <c r="K44"/>
      <c r="L44" s="3"/>
      <c r="M44" s="3"/>
      <c r="N44"/>
      <c r="O44"/>
      <c r="P44"/>
      <c r="Q44"/>
      <c r="R44"/>
      <c r="S44"/>
      <c r="T44"/>
      <c r="U44"/>
      <c r="V44"/>
      <c r="W44"/>
      <c r="X44"/>
      <c r="Y44"/>
      <c r="Z44" s="3"/>
      <c r="AA44" s="3"/>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349493</v>
      </c>
      <c r="G45" s="74">
        <f>F45/$G$48</f>
        <v>5.999981802265824E-2</v>
      </c>
      <c r="H45"/>
      <c r="I45"/>
      <c r="J45"/>
      <c r="K45"/>
      <c r="L45" s="3"/>
      <c r="M45" s="3"/>
      <c r="N45"/>
      <c r="O45"/>
      <c r="P45"/>
      <c r="Q45"/>
      <c r="R45"/>
      <c r="S45"/>
      <c r="T45"/>
      <c r="U45"/>
      <c r="V45"/>
      <c r="W45"/>
      <c r="X45"/>
      <c r="Y45"/>
      <c r="Z45" s="3"/>
      <c r="AA45" s="3"/>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2486948</v>
      </c>
      <c r="G46" s="74">
        <f>F46/$G$48</f>
        <v>0.42695111899755894</v>
      </c>
      <c r="H46"/>
      <c r="I46"/>
      <c r="J46"/>
      <c r="K46"/>
      <c r="L46" s="3"/>
      <c r="M46" s="3"/>
      <c r="N46" s="36"/>
      <c r="O46" s="3"/>
      <c r="P46" s="3"/>
      <c r="Q46" s="3"/>
      <c r="R46" s="3"/>
      <c r="S46" s="3"/>
      <c r="T46" s="3"/>
      <c r="U46" s="3"/>
      <c r="V46" s="3"/>
      <c r="W46"/>
      <c r="X46"/>
      <c r="Y46"/>
      <c r="Z46" s="3"/>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33">
        <f>J38+O38+T38+Y38</f>
        <v>2697214</v>
      </c>
      <c r="G47" s="74">
        <f>F47/$G$48</f>
        <v>0.46304889988688219</v>
      </c>
      <c r="H47"/>
      <c r="I47"/>
      <c r="J47"/>
      <c r="K47"/>
      <c r="L47" s="3"/>
      <c r="M47" s="3"/>
      <c r="N47" s="3"/>
      <c r="O47" s="3"/>
      <c r="P47" s="3"/>
      <c r="Q47" s="3"/>
      <c r="R47" s="3"/>
      <c r="S47" s="3"/>
      <c r="T47" s="3"/>
      <c r="U47" s="3"/>
      <c r="V47" s="3"/>
      <c r="W47"/>
      <c r="X47"/>
      <c r="Y47"/>
      <c r="Z47" s="3"/>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5824901</v>
      </c>
      <c r="G48" s="33">
        <f>F48</f>
        <v>5824901</v>
      </c>
      <c r="H48"/>
      <c r="I48"/>
      <c r="J48"/>
      <c r="K48"/>
      <c r="L48" s="3"/>
      <c r="M48" s="3"/>
      <c r="N48" s="3"/>
      <c r="O48" s="3"/>
      <c r="P48" s="3"/>
      <c r="Q48" s="3"/>
      <c r="R48" s="3"/>
      <c r="S48" s="3"/>
      <c r="T48" s="3"/>
      <c r="U48" s="3"/>
      <c r="V48" s="3"/>
      <c r="W48"/>
      <c r="X48"/>
      <c r="Y48"/>
      <c r="Z48" s="3"/>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s="3"/>
      <c r="I49" s="3"/>
      <c r="J49" s="3"/>
      <c r="K49" s="3"/>
      <c r="L49" s="3"/>
      <c r="M49" s="3"/>
      <c r="N49" s="3"/>
      <c r="O49" s="3"/>
      <c r="P49" s="3"/>
      <c r="Q49" s="3"/>
      <c r="R49" s="3"/>
      <c r="S49" s="3"/>
      <c r="T49" s="3"/>
      <c r="U49" s="3"/>
      <c r="V49" s="3"/>
      <c r="W49"/>
      <c r="X49"/>
      <c r="Y49"/>
      <c r="Z49" s="3"/>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s="3"/>
      <c r="I50" s="3"/>
      <c r="J50" s="3"/>
      <c r="K50" s="3"/>
      <c r="L50" s="3"/>
      <c r="M50" s="3"/>
      <c r="N50" s="3"/>
      <c r="O50" s="3"/>
      <c r="P50" s="3"/>
      <c r="Q50" s="3"/>
      <c r="R50" s="3"/>
      <c r="S50" s="3"/>
      <c r="T50" s="3"/>
      <c r="U50" s="3"/>
      <c r="V50" s="3"/>
      <c r="W50"/>
      <c r="X50"/>
      <c r="Y50"/>
      <c r="Z50" s="3"/>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s="3"/>
      <c r="I51" s="3"/>
      <c r="J51" s="3"/>
      <c r="K51" s="3"/>
      <c r="L51" s="3"/>
      <c r="M51" s="3"/>
      <c r="N51" s="3"/>
      <c r="O51" s="3"/>
      <c r="P51" s="3"/>
      <c r="Q51" s="3"/>
      <c r="R51" s="3"/>
      <c r="S51" s="3"/>
      <c r="T51" s="3"/>
      <c r="U51" s="3"/>
      <c r="V51" s="3"/>
      <c r="W51"/>
      <c r="X51"/>
      <c r="Y51"/>
      <c r="Z51" s="3"/>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c r="F52"/>
      <c r="G52"/>
      <c r="H52"/>
      <c r="I52"/>
      <c r="J52"/>
      <c r="K52"/>
      <c r="L52"/>
      <c r="M52" s="3"/>
      <c r="N52" s="3"/>
      <c r="O52" s="3"/>
      <c r="P52" s="3"/>
      <c r="Q52" s="3"/>
      <c r="R52" s="3"/>
      <c r="S52" s="3"/>
      <c r="T52" s="3"/>
      <c r="U52" s="3"/>
      <c r="V52" s="3"/>
      <c r="W52"/>
      <c r="X52"/>
      <c r="Y52"/>
      <c r="Z52" s="3"/>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c r="F53"/>
      <c r="G53"/>
      <c r="H53"/>
      <c r="I53"/>
      <c r="J53"/>
      <c r="K53"/>
      <c r="L53"/>
      <c r="M53"/>
      <c r="N53"/>
      <c r="O53"/>
      <c r="P53"/>
      <c r="Q53" s="3"/>
      <c r="R53" s="3"/>
      <c r="S53" s="3"/>
      <c r="T53" s="3"/>
      <c r="U53" s="3"/>
      <c r="V53" s="3"/>
      <c r="W53"/>
      <c r="X53"/>
      <c r="Y53"/>
      <c r="Z53" s="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c r="F54"/>
      <c r="G54"/>
      <c r="H54"/>
      <c r="I54"/>
      <c r="J54"/>
      <c r="K54"/>
      <c r="L54"/>
      <c r="M54"/>
      <c r="N54"/>
      <c r="O54"/>
      <c r="P54"/>
      <c r="Q54" s="3"/>
      <c r="R54" s="3"/>
      <c r="S54" s="3"/>
      <c r="T54" s="3"/>
      <c r="U54" s="3"/>
      <c r="V54" s="3"/>
      <c r="W54"/>
      <c r="X54"/>
      <c r="Y54"/>
      <c r="Z54" s="3"/>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c r="F55"/>
      <c r="G55"/>
      <c r="H55"/>
      <c r="I55"/>
      <c r="J55"/>
      <c r="K55"/>
      <c r="L55"/>
      <c r="M55"/>
      <c r="N55"/>
      <c r="O55"/>
      <c r="P55"/>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c r="F56"/>
      <c r="G56"/>
      <c r="H56"/>
      <c r="I56"/>
      <c r="J56"/>
      <c r="K56"/>
      <c r="L56"/>
      <c r="M56"/>
      <c r="N56"/>
      <c r="O56"/>
      <c r="P56"/>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c r="F57"/>
      <c r="G57"/>
      <c r="H57"/>
      <c r="I57"/>
      <c r="J57"/>
      <c r="K57"/>
      <c r="L57"/>
      <c r="M57"/>
      <c r="N57"/>
      <c r="O57"/>
      <c r="P57"/>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c r="F58"/>
      <c r="G58"/>
      <c r="H58"/>
      <c r="I58"/>
      <c r="J58"/>
      <c r="K58"/>
      <c r="L58"/>
      <c r="M58"/>
      <c r="N58"/>
      <c r="O58"/>
      <c r="P58"/>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c r="F59"/>
      <c r="G59"/>
      <c r="H59"/>
      <c r="I59"/>
      <c r="J59"/>
      <c r="K59"/>
      <c r="L59"/>
      <c r="M59"/>
      <c r="N59"/>
      <c r="O59"/>
      <c r="P59"/>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c r="F60"/>
      <c r="G60"/>
      <c r="H60"/>
      <c r="I60"/>
      <c r="J60"/>
      <c r="K60"/>
      <c r="L60"/>
      <c r="M60"/>
      <c r="N60"/>
      <c r="O60"/>
      <c r="P60"/>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c r="F61"/>
      <c r="G61"/>
      <c r="H61"/>
      <c r="I61"/>
      <c r="J61"/>
      <c r="K61"/>
      <c r="L61"/>
      <c r="M61"/>
      <c r="N61"/>
      <c r="O61"/>
      <c r="P61"/>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c r="F62"/>
      <c r="G62"/>
      <c r="H62"/>
      <c r="I62"/>
      <c r="J62"/>
      <c r="K62"/>
      <c r="L62"/>
      <c r="M62" s="46"/>
      <c r="N62" s="46"/>
      <c r="O62" s="46"/>
      <c r="P62" s="46"/>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c r="F63"/>
      <c r="G63"/>
      <c r="H63"/>
      <c r="I63"/>
      <c r="J63"/>
      <c r="K63"/>
      <c r="L63"/>
      <c r="M63" s="48"/>
      <c r="N63" s="48"/>
      <c r="O63" s="48"/>
      <c r="P63" s="48"/>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c r="F64"/>
      <c r="G64"/>
      <c r="H64"/>
      <c r="I64"/>
      <c r="J64"/>
      <c r="K64"/>
      <c r="L64"/>
      <c r="M64" s="45"/>
      <c r="N64" s="45"/>
      <c r="O64" s="45"/>
      <c r="P64" s="45"/>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c r="F65"/>
      <c r="G65"/>
      <c r="H65"/>
      <c r="I65"/>
      <c r="J65"/>
      <c r="K65"/>
      <c r="L65"/>
      <c r="M65" s="45"/>
      <c r="N65" s="45"/>
      <c r="O65" s="45"/>
      <c r="P65" s="45"/>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c r="F66"/>
      <c r="G66"/>
      <c r="H66"/>
      <c r="I66"/>
      <c r="J66"/>
      <c r="K66"/>
      <c r="L66"/>
      <c r="M66" s="45"/>
      <c r="N66" s="45"/>
      <c r="O66" s="45"/>
      <c r="P66" s="45"/>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c r="F67"/>
      <c r="G67"/>
      <c r="H67"/>
      <c r="I67"/>
      <c r="J67"/>
      <c r="K67"/>
      <c r="L67"/>
      <c r="M67" s="45"/>
      <c r="N67" s="45"/>
      <c r="O67" s="45"/>
      <c r="P67" s="45"/>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c r="F68"/>
      <c r="G68"/>
      <c r="H68"/>
      <c r="I68"/>
      <c r="J68"/>
      <c r="K68"/>
      <c r="L68"/>
      <c r="M68" s="45"/>
      <c r="N68" s="45"/>
      <c r="O68" s="45"/>
      <c r="P68" s="45"/>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c r="F69"/>
      <c r="G69"/>
      <c r="H69"/>
      <c r="I69"/>
      <c r="J69"/>
      <c r="K69"/>
      <c r="L69"/>
      <c r="M69" s="45"/>
      <c r="N69" s="45"/>
      <c r="O69" s="45"/>
      <c r="P69" s="45"/>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c r="F70"/>
      <c r="G70"/>
      <c r="H70"/>
      <c r="I70"/>
      <c r="J70"/>
      <c r="K70"/>
      <c r="L70"/>
      <c r="M70" s="50"/>
      <c r="N70" s="45"/>
      <c r="O70" s="45"/>
      <c r="P70" s="45"/>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c r="F71"/>
      <c r="G71"/>
      <c r="H71"/>
      <c r="I71"/>
      <c r="J71"/>
      <c r="K71"/>
      <c r="L71"/>
      <c r="M71" s="50"/>
      <c r="N71" s="45"/>
      <c r="O71" s="45"/>
      <c r="P71" s="45"/>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c r="F72"/>
      <c r="G72"/>
      <c r="H72"/>
      <c r="I72"/>
      <c r="J72"/>
      <c r="K72"/>
      <c r="L72"/>
      <c r="M72" s="45"/>
      <c r="N72" s="45"/>
      <c r="O72" s="45"/>
      <c r="P72" s="45"/>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c r="F73"/>
      <c r="G73"/>
      <c r="H73"/>
      <c r="I73"/>
      <c r="J73"/>
      <c r="K73"/>
      <c r="L73"/>
      <c r="M73" s="45"/>
      <c r="N73" s="45"/>
      <c r="O73" s="45"/>
      <c r="P73" s="45"/>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c r="F74"/>
      <c r="G74"/>
      <c r="H74"/>
      <c r="I74"/>
      <c r="J74"/>
      <c r="K74"/>
      <c r="L74"/>
      <c r="M74" s="45"/>
      <c r="N74" s="45"/>
      <c r="O74" s="45"/>
      <c r="P74" s="45"/>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c r="F75"/>
      <c r="G75"/>
      <c r="H75"/>
      <c r="I75"/>
      <c r="J75"/>
      <c r="K75"/>
      <c r="L75"/>
      <c r="M75" s="45"/>
      <c r="N75" s="45"/>
      <c r="O75" s="45"/>
      <c r="P75" s="45"/>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c r="F76"/>
      <c r="G76"/>
      <c r="H76"/>
      <c r="I76"/>
      <c r="J76"/>
      <c r="K76"/>
      <c r="L76"/>
      <c r="M76" s="45"/>
      <c r="N76" s="45"/>
      <c r="O76" s="45"/>
      <c r="P76" s="45"/>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c r="F77"/>
      <c r="G77"/>
      <c r="H77"/>
      <c r="I77"/>
      <c r="J77"/>
      <c r="K77"/>
      <c r="L77"/>
      <c r="M77" s="45"/>
      <c r="N77" s="45"/>
      <c r="O77" s="45"/>
      <c r="P77" s="45"/>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c r="F78"/>
      <c r="G78"/>
      <c r="H78"/>
      <c r="I78" s="45"/>
      <c r="J78" s="45"/>
      <c r="K78" s="45"/>
      <c r="L78" s="45"/>
      <c r="M78" s="45"/>
      <c r="N78" s="45"/>
      <c r="O78" s="45"/>
      <c r="P78" s="45"/>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c r="F79"/>
      <c r="G79"/>
      <c r="H79"/>
      <c r="I79" s="45"/>
      <c r="J79" s="45"/>
      <c r="K79" s="45"/>
      <c r="L79" s="45"/>
      <c r="M79" s="45"/>
      <c r="N79" s="45"/>
      <c r="O79" s="45"/>
      <c r="P79" s="45"/>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c r="F80"/>
      <c r="G80"/>
      <c r="H80"/>
      <c r="I80" s="45"/>
      <c r="J80" s="45"/>
      <c r="K80" s="45"/>
      <c r="L80" s="45"/>
      <c r="M80" s="45"/>
      <c r="N80" s="45"/>
      <c r="O80" s="45"/>
      <c r="P80" s="45"/>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c r="F81"/>
      <c r="G81"/>
      <c r="H81"/>
      <c r="I81" s="45"/>
      <c r="J81" s="45"/>
      <c r="K81" s="45"/>
      <c r="L81" s="45"/>
      <c r="M81" s="45"/>
      <c r="N81" s="45"/>
      <c r="O81" s="45"/>
      <c r="P81" s="45"/>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c r="F82"/>
      <c r="G82"/>
      <c r="H82"/>
      <c r="I82" s="45"/>
      <c r="J82" s="45"/>
      <c r="K82" s="45"/>
      <c r="L82" s="45"/>
      <c r="M82" s="45"/>
      <c r="N82" s="45"/>
      <c r="O82" s="45"/>
      <c r="P82" s="45"/>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c r="F83"/>
      <c r="G83"/>
      <c r="H83"/>
      <c r="I83" s="45"/>
      <c r="J83" s="45"/>
      <c r="K83" s="45"/>
      <c r="L83" s="45"/>
      <c r="M83" s="45"/>
      <c r="N83" s="45"/>
      <c r="O83" s="45"/>
      <c r="P83" s="45"/>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c r="F84"/>
      <c r="G84"/>
      <c r="H84"/>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3">
    <mergeCell ref="K35:M37"/>
    <mergeCell ref="P35:R37"/>
    <mergeCell ref="U35:W37"/>
    <mergeCell ref="F10:J10"/>
    <mergeCell ref="K10:O10"/>
    <mergeCell ref="P10:T10"/>
    <mergeCell ref="U10:Y10"/>
    <mergeCell ref="F42:G42"/>
    <mergeCell ref="C12:C16"/>
    <mergeCell ref="C18:C21"/>
    <mergeCell ref="C23:C33"/>
    <mergeCell ref="C35:C38"/>
    <mergeCell ref="F35:H37"/>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4CF71-F059-459F-9720-21D7D008F33E}">
  <dimension ref="A1:AV1000"/>
  <sheetViews>
    <sheetView workbookViewId="0">
      <pane xSplit="3" ySplit="11" topLeftCell="D12" activePane="bottomRight" state="frozen"/>
      <selection pane="topRight" activeCell="D1" sqref="D1"/>
      <selection pane="bottomLeft" activeCell="A12" sqref="A12"/>
      <selection pane="bottomRight" activeCell="T52" sqref="T52"/>
    </sheetView>
  </sheetViews>
  <sheetFormatPr defaultColWidth="14" defaultRowHeight="15" customHeight="1"/>
  <cols>
    <col min="1" max="2" width="9.6640625" style="5" customWidth="1"/>
    <col min="3" max="3" width="15.44140625" style="5" customWidth="1"/>
    <col min="4" max="4" width="9.6640625" style="5" customWidth="1"/>
    <col min="5" max="5" width="59.44140625" style="5" customWidth="1"/>
    <col min="6" max="6" width="12.88671875" style="5" customWidth="1"/>
    <col min="7" max="7" width="13.5546875" style="5" customWidth="1"/>
    <col min="8" max="8" width="10.6640625" style="5" customWidth="1"/>
    <col min="9" max="9" width="13.6640625" style="5" customWidth="1"/>
    <col min="10" max="10" width="9.6640625" style="5" customWidth="1"/>
    <col min="11" max="11" width="12.33203125" style="5" customWidth="1"/>
    <col min="12" max="12" width="17.33203125" style="5" bestFit="1" customWidth="1"/>
    <col min="13" max="13" width="9.6640625" style="5" customWidth="1"/>
    <col min="14" max="14" width="10.6640625" style="5" customWidth="1"/>
    <col min="15"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255"/>
      <c r="G3" s="3"/>
      <c r="H3" s="3"/>
      <c r="I3" s="39"/>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55" t="s">
        <v>194</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55" t="s">
        <v>92</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55" t="s">
        <v>6</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s="285"/>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row>
    <row r="8" spans="1:48" ht="14.25" customHeight="1">
      <c r="A8" s="3"/>
      <c r="B8" s="3"/>
      <c r="C8" s="3"/>
      <c r="D8" s="4"/>
      <c r="E8" s="3"/>
      <c r="F8" s="257"/>
      <c r="G8" s="3"/>
      <c r="H8" s="3"/>
      <c r="I8" s="3"/>
      <c r="J8" s="3"/>
      <c r="K8" s="3"/>
      <c r="L8" s="3"/>
      <c r="M8" s="3"/>
      <c r="N8" s="3"/>
      <c r="O8" s="3"/>
      <c r="P8" s="3"/>
      <c r="Q8" s="3"/>
      <c r="R8" s="3"/>
      <c r="S8" s="3"/>
      <c r="T8" s="3"/>
      <c r="U8" s="3"/>
      <c r="V8" s="3"/>
      <c r="W8" s="3"/>
      <c r="X8" s="3"/>
      <c r="Y8" s="3"/>
      <c r="Z8" s="3"/>
      <c r="AA8" s="3"/>
      <c r="AB8"/>
      <c r="AC8"/>
      <c r="AD8"/>
      <c r="AE8"/>
      <c r="AF8"/>
      <c r="AG8"/>
      <c r="AH8"/>
      <c r="AI8"/>
      <c r="AJ8"/>
      <c r="AK8"/>
      <c r="AL8"/>
      <c r="AM8"/>
      <c r="AN8"/>
      <c r="AO8"/>
      <c r="AP8"/>
      <c r="AQ8"/>
      <c r="AR8"/>
      <c r="AS8"/>
      <c r="AT8"/>
      <c r="AU8"/>
      <c r="AV8"/>
    </row>
    <row r="9" spans="1:48" ht="14.25" customHeight="1">
      <c r="A9" s="3"/>
      <c r="B9" s="3"/>
      <c r="C9" s="3"/>
      <c r="D9" s="4"/>
      <c r="E9"/>
      <c r="F9" s="3"/>
      <c r="G9" s="3"/>
      <c r="H9" s="3"/>
      <c r="I9" s="3"/>
      <c r="J9" s="3"/>
      <c r="K9" s="3"/>
      <c r="L9" s="3"/>
      <c r="M9" s="3"/>
      <c r="N9" s="3"/>
      <c r="O9" s="3"/>
      <c r="P9" s="3"/>
      <c r="Q9" s="3"/>
      <c r="R9" s="3"/>
      <c r="S9" s="3"/>
      <c r="T9" s="3"/>
      <c r="U9" s="3"/>
      <c r="V9" s="3"/>
      <c r="W9" s="3"/>
      <c r="X9" s="3"/>
      <c r="Y9" s="3"/>
      <c r="Z9" s="3"/>
      <c r="AA9" s="3"/>
      <c r="AB9"/>
      <c r="AC9"/>
      <c r="AD9"/>
      <c r="AE9"/>
      <c r="AF9"/>
      <c r="AG9"/>
      <c r="AH9"/>
      <c r="AI9"/>
      <c r="AJ9"/>
      <c r="AK9"/>
      <c r="AL9"/>
      <c r="AM9"/>
      <c r="AN9"/>
      <c r="AO9"/>
      <c r="AP9"/>
      <c r="AQ9"/>
      <c r="AR9"/>
      <c r="AS9"/>
      <c r="AT9"/>
      <c r="AU9"/>
      <c r="AV9"/>
    </row>
    <row r="10" spans="1:48" ht="14.25" customHeight="1">
      <c r="A10" s="3"/>
      <c r="B10" s="3"/>
      <c r="C10" s="3"/>
      <c r="D10" s="3"/>
      <c r="E10"/>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8"/>
      <c r="AB10"/>
      <c r="AC10"/>
      <c r="AD10"/>
      <c r="AE10"/>
      <c r="AF10"/>
      <c r="AG10"/>
      <c r="AH10"/>
      <c r="AI10"/>
      <c r="AJ10"/>
      <c r="AK10"/>
      <c r="AL10"/>
      <c r="AM10"/>
      <c r="AN10"/>
      <c r="AO10"/>
      <c r="AP10"/>
      <c r="AQ10"/>
      <c r="AR10"/>
      <c r="AS10"/>
      <c r="AT10"/>
      <c r="AU10"/>
      <c r="AV10"/>
    </row>
    <row r="11" spans="1:48" ht="14.25" customHeight="1">
      <c r="A11" s="3"/>
      <c r="B11" s="3"/>
      <c r="C11" s="4"/>
      <c r="D11" s="4" t="s">
        <v>22</v>
      </c>
      <c r="E11" s="4" t="s">
        <v>23</v>
      </c>
      <c r="F11" s="9" t="s">
        <v>24</v>
      </c>
      <c r="G11" s="10" t="s">
        <v>28</v>
      </c>
      <c r="H11" s="10" t="s">
        <v>25</v>
      </c>
      <c r="I11" s="10" t="s">
        <v>29</v>
      </c>
      <c r="J11" s="11"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2"/>
      <c r="AA11" s="10"/>
      <c r="AB11"/>
      <c r="AC11"/>
      <c r="AD11"/>
      <c r="AE11"/>
      <c r="AF11"/>
      <c r="AG11"/>
      <c r="AH11"/>
      <c r="AI11"/>
      <c r="AJ11"/>
      <c r="AK11"/>
      <c r="AL11"/>
      <c r="AM11"/>
      <c r="AN11"/>
      <c r="AO11"/>
      <c r="AP11"/>
      <c r="AQ11"/>
      <c r="AR11"/>
      <c r="AS11"/>
      <c r="AT11"/>
      <c r="AU11"/>
      <c r="AV11"/>
    </row>
    <row r="12" spans="1:48" ht="14.25" customHeight="1">
      <c r="A12" s="3"/>
      <c r="B12" s="3"/>
      <c r="C12" s="635" t="s">
        <v>30</v>
      </c>
      <c r="D12" s="13" t="s">
        <v>31</v>
      </c>
      <c r="E12" s="14" t="s">
        <v>32</v>
      </c>
      <c r="F12" s="241"/>
      <c r="G12" s="246"/>
      <c r="H12" s="244"/>
      <c r="I12" s="244"/>
      <c r="J12" s="247">
        <v>18000</v>
      </c>
      <c r="K12" s="241"/>
      <c r="L12" s="246"/>
      <c r="M12" s="244"/>
      <c r="N12" s="244"/>
      <c r="O12" s="247">
        <v>22000</v>
      </c>
      <c r="P12" s="244"/>
      <c r="Q12" s="246"/>
      <c r="R12" s="244"/>
      <c r="S12" s="244"/>
      <c r="T12" s="247">
        <v>25000</v>
      </c>
      <c r="U12" s="241"/>
      <c r="V12" s="246"/>
      <c r="W12" s="244"/>
      <c r="X12" s="244"/>
      <c r="Y12" s="247">
        <v>32014.86</v>
      </c>
      <c r="Z12" s="248">
        <f>SUM(J12,O12,T12,Y12)</f>
        <v>97014.86</v>
      </c>
      <c r="AA12" s="3"/>
      <c r="AB12"/>
      <c r="AC12"/>
      <c r="AD12"/>
      <c r="AE12"/>
      <c r="AF12"/>
      <c r="AG12"/>
      <c r="AH12"/>
      <c r="AI12"/>
      <c r="AJ12"/>
      <c r="AK12"/>
      <c r="AL12"/>
      <c r="AM12"/>
      <c r="AN12"/>
      <c r="AO12"/>
      <c r="AP12"/>
      <c r="AQ12"/>
      <c r="AR12"/>
      <c r="AS12"/>
      <c r="AT12"/>
      <c r="AU12"/>
      <c r="AV12"/>
    </row>
    <row r="13" spans="1:48" ht="14.25" customHeight="1">
      <c r="A13" s="3"/>
      <c r="B13" s="3"/>
      <c r="C13" s="636"/>
      <c r="D13" s="13" t="s">
        <v>33</v>
      </c>
      <c r="E13" s="6" t="s">
        <v>34</v>
      </c>
      <c r="F13" s="241"/>
      <c r="G13" s="246"/>
      <c r="H13" s="244"/>
      <c r="I13" s="244"/>
      <c r="J13" s="247">
        <v>9000</v>
      </c>
      <c r="K13" s="241"/>
      <c r="L13" s="246"/>
      <c r="M13" s="244"/>
      <c r="N13" s="244"/>
      <c r="O13" s="247">
        <v>11000</v>
      </c>
      <c r="P13" s="244"/>
      <c r="Q13" s="246"/>
      <c r="R13" s="244"/>
      <c r="S13" s="244"/>
      <c r="T13" s="247">
        <v>12500</v>
      </c>
      <c r="U13" s="241"/>
      <c r="V13" s="246"/>
      <c r="W13" s="244"/>
      <c r="X13" s="244"/>
      <c r="Y13" s="247">
        <v>16007.43</v>
      </c>
      <c r="Z13" s="248">
        <f>SUM(J13,O13,T13,Y13)</f>
        <v>48507.43</v>
      </c>
      <c r="AA13" s="3"/>
      <c r="AB13"/>
      <c r="AC13"/>
      <c r="AD13"/>
      <c r="AE13"/>
      <c r="AF13"/>
      <c r="AG13"/>
      <c r="AH13"/>
      <c r="AI13"/>
      <c r="AJ13"/>
      <c r="AK13"/>
      <c r="AL13"/>
      <c r="AM13"/>
      <c r="AN13"/>
      <c r="AO13"/>
      <c r="AP13"/>
      <c r="AQ13"/>
      <c r="AR13"/>
      <c r="AS13"/>
      <c r="AT13"/>
      <c r="AU13"/>
      <c r="AV13"/>
    </row>
    <row r="14" spans="1:48" ht="14.25" customHeight="1">
      <c r="A14" s="3"/>
      <c r="B14" s="3"/>
      <c r="C14" s="636"/>
      <c r="D14" s="13" t="s">
        <v>35</v>
      </c>
      <c r="E14" s="6" t="s">
        <v>36</v>
      </c>
      <c r="F14" s="241"/>
      <c r="G14" s="246"/>
      <c r="H14" s="244"/>
      <c r="I14" s="244"/>
      <c r="J14" s="247">
        <v>18000</v>
      </c>
      <c r="K14" s="241"/>
      <c r="L14" s="246"/>
      <c r="M14" s="244"/>
      <c r="N14" s="244"/>
      <c r="O14" s="247">
        <v>22000</v>
      </c>
      <c r="P14" s="244"/>
      <c r="Q14" s="246"/>
      <c r="R14" s="244"/>
      <c r="S14" s="244"/>
      <c r="T14" s="247">
        <v>25000</v>
      </c>
      <c r="U14" s="241"/>
      <c r="V14" s="246"/>
      <c r="W14" s="244"/>
      <c r="X14" s="244"/>
      <c r="Y14" s="247">
        <v>32014.86</v>
      </c>
      <c r="Z14" s="248">
        <f>SUM(J14,O14,T14,Y14)</f>
        <v>97014.86</v>
      </c>
      <c r="AA14" s="3"/>
      <c r="AB14"/>
      <c r="AC14"/>
      <c r="AD14"/>
      <c r="AE14"/>
      <c r="AF14"/>
      <c r="AG14"/>
      <c r="AH14"/>
      <c r="AI14"/>
      <c r="AJ14"/>
      <c r="AK14"/>
      <c r="AL14"/>
      <c r="AM14"/>
      <c r="AN14"/>
      <c r="AO14"/>
      <c r="AP14"/>
      <c r="AQ14"/>
      <c r="AR14"/>
      <c r="AS14"/>
      <c r="AT14"/>
      <c r="AU14"/>
      <c r="AV14"/>
    </row>
    <row r="15" spans="1:48" ht="14.25" customHeight="1" thickBot="1">
      <c r="A15" s="3"/>
      <c r="B15" s="3"/>
      <c r="C15" s="636"/>
      <c r="D15" s="18" t="s">
        <v>37</v>
      </c>
      <c r="E15" s="19" t="s">
        <v>38</v>
      </c>
      <c r="F15" s="241"/>
      <c r="G15" s="246"/>
      <c r="H15" s="244"/>
      <c r="I15" s="244"/>
      <c r="J15" s="261">
        <f>SUM(H15:I15)</f>
        <v>0</v>
      </c>
      <c r="K15" s="241"/>
      <c r="L15" s="246"/>
      <c r="M15" s="244"/>
      <c r="N15" s="244"/>
      <c r="O15" s="261">
        <f>SUM(M15:N15)</f>
        <v>0</v>
      </c>
      <c r="P15" s="244"/>
      <c r="Q15" s="246"/>
      <c r="R15" s="244"/>
      <c r="S15" s="244"/>
      <c r="T15" s="261">
        <f>SUM(R15:S15)</f>
        <v>0</v>
      </c>
      <c r="U15" s="245"/>
      <c r="V15" s="246"/>
      <c r="W15" s="250"/>
      <c r="X15" s="250"/>
      <c r="Y15" s="263">
        <f>SUM(W15:X15)</f>
        <v>0</v>
      </c>
      <c r="Z15" s="264">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3"/>
      <c r="E16" s="4" t="s">
        <v>39</v>
      </c>
      <c r="F16" s="242"/>
      <c r="G16" s="253"/>
      <c r="H16" s="253"/>
      <c r="I16" s="253"/>
      <c r="J16" s="254">
        <f>SUM(J12:J15)</f>
        <v>45000</v>
      </c>
      <c r="K16" s="242"/>
      <c r="L16" s="253"/>
      <c r="M16" s="253"/>
      <c r="N16" s="253"/>
      <c r="O16" s="254">
        <f>SUM(O12:O15)</f>
        <v>55000</v>
      </c>
      <c r="P16" s="242"/>
      <c r="Q16" s="253"/>
      <c r="R16" s="253"/>
      <c r="S16" s="253"/>
      <c r="T16" s="254">
        <f>SUM(T12:T15)</f>
        <v>62500</v>
      </c>
      <c r="U16" s="243"/>
      <c r="V16" s="253"/>
      <c r="W16" s="255"/>
      <c r="X16" s="255"/>
      <c r="Y16" s="256">
        <f>SUM(Y12:Y15)</f>
        <v>80037.149999999994</v>
      </c>
      <c r="Z16" s="265">
        <f>SUM(Z12:Z14)</f>
        <v>242537.15000000002</v>
      </c>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258"/>
      <c r="K17" s="243"/>
      <c r="L17" s="255"/>
      <c r="M17" s="255"/>
      <c r="N17" s="255"/>
      <c r="O17" s="258"/>
      <c r="P17" s="243"/>
      <c r="Q17" s="255"/>
      <c r="R17" s="255"/>
      <c r="S17" s="255"/>
      <c r="T17" s="258"/>
      <c r="U17" s="243"/>
      <c r="V17" s="255"/>
      <c r="W17" s="255"/>
      <c r="X17" s="255"/>
      <c r="Y17" s="258"/>
      <c r="Z17" s="255"/>
      <c r="AA17" s="3"/>
      <c r="AB17"/>
      <c r="AC17"/>
      <c r="AD17"/>
      <c r="AE17"/>
      <c r="AF17"/>
      <c r="AG17"/>
      <c r="AH17"/>
      <c r="AI17"/>
      <c r="AJ17"/>
      <c r="AK17"/>
      <c r="AL17"/>
      <c r="AM17"/>
      <c r="AN17"/>
      <c r="AO17"/>
      <c r="AP17"/>
      <c r="AQ17"/>
      <c r="AR17"/>
      <c r="AS17"/>
      <c r="AT17"/>
      <c r="AU17"/>
      <c r="AV17"/>
    </row>
    <row r="18" spans="1:48" ht="14.25" customHeight="1">
      <c r="A18" s="3"/>
      <c r="B18" s="3"/>
      <c r="C18" s="635" t="s">
        <v>3</v>
      </c>
      <c r="D18" s="13" t="s">
        <v>41</v>
      </c>
      <c r="E18" s="24" t="s">
        <v>42</v>
      </c>
      <c r="F18" s="241"/>
      <c r="G18" s="246"/>
      <c r="H18" s="244"/>
      <c r="I18" s="244"/>
      <c r="J18" s="247">
        <v>36000</v>
      </c>
      <c r="K18" s="244"/>
      <c r="L18" s="246"/>
      <c r="M18" s="244"/>
      <c r="N18" s="244"/>
      <c r="O18" s="247">
        <v>44000</v>
      </c>
      <c r="P18" s="244"/>
      <c r="Q18" s="246"/>
      <c r="R18" s="244"/>
      <c r="S18" s="244"/>
      <c r="T18" s="247">
        <v>50000</v>
      </c>
      <c r="U18" s="241"/>
      <c r="V18" s="246"/>
      <c r="W18" s="244"/>
      <c r="X18" s="244"/>
      <c r="Y18" s="247">
        <v>64029.72</v>
      </c>
      <c r="Z18" s="248">
        <f>SUM(J18,O18,T18,Y18)</f>
        <v>194029.72</v>
      </c>
      <c r="AA18" s="3"/>
      <c r="AB18"/>
      <c r="AC18"/>
      <c r="AD18"/>
      <c r="AE18"/>
      <c r="AF18"/>
      <c r="AG18"/>
      <c r="AH18"/>
      <c r="AI18"/>
      <c r="AJ18"/>
      <c r="AK18"/>
      <c r="AL18"/>
      <c r="AM18"/>
      <c r="AN18"/>
      <c r="AO18"/>
      <c r="AP18"/>
      <c r="AQ18"/>
      <c r="AR18"/>
      <c r="AS18"/>
      <c r="AT18"/>
      <c r="AU18"/>
      <c r="AV18"/>
    </row>
    <row r="19" spans="1:48" ht="14.25" customHeight="1">
      <c r="A19" s="3"/>
      <c r="B19" s="3"/>
      <c r="C19" s="636"/>
      <c r="D19" s="13" t="s">
        <v>43</v>
      </c>
      <c r="E19" s="6" t="s">
        <v>44</v>
      </c>
      <c r="F19" s="241"/>
      <c r="G19" s="246"/>
      <c r="H19" s="244"/>
      <c r="I19" s="244"/>
      <c r="J19" s="247">
        <v>18000</v>
      </c>
      <c r="K19" s="244"/>
      <c r="L19" s="246"/>
      <c r="M19" s="244"/>
      <c r="N19" s="244"/>
      <c r="O19" s="247">
        <v>22000</v>
      </c>
      <c r="P19" s="244"/>
      <c r="Q19" s="246"/>
      <c r="R19" s="244"/>
      <c r="S19" s="244"/>
      <c r="T19" s="247">
        <v>25000</v>
      </c>
      <c r="U19" s="241"/>
      <c r="V19" s="246"/>
      <c r="W19" s="244"/>
      <c r="X19" s="244"/>
      <c r="Y19" s="247">
        <v>32014.86</v>
      </c>
      <c r="Z19" s="248">
        <f>SUM(J19,O19,T19,Y19)</f>
        <v>97014.86</v>
      </c>
      <c r="AA19" s="3"/>
      <c r="AB19"/>
      <c r="AC19"/>
      <c r="AD19"/>
      <c r="AE19"/>
      <c r="AF19"/>
      <c r="AG19"/>
      <c r="AH19"/>
      <c r="AI19"/>
      <c r="AJ19"/>
      <c r="AK19"/>
      <c r="AL19"/>
      <c r="AM19"/>
      <c r="AN19"/>
      <c r="AO19"/>
      <c r="AP19"/>
      <c r="AQ19"/>
      <c r="AR19"/>
      <c r="AS19"/>
      <c r="AT19"/>
      <c r="AU19"/>
      <c r="AV19"/>
    </row>
    <row r="20" spans="1:48" ht="14.25" customHeight="1" thickBot="1">
      <c r="A20" s="3"/>
      <c r="B20" s="3"/>
      <c r="C20" s="636"/>
      <c r="D20" s="18" t="s">
        <v>45</v>
      </c>
      <c r="E20" s="19" t="s">
        <v>46</v>
      </c>
      <c r="F20" s="241"/>
      <c r="G20" s="246"/>
      <c r="H20" s="244"/>
      <c r="I20" s="244"/>
      <c r="J20" s="261">
        <f>SUM(H20:I20)</f>
        <v>0</v>
      </c>
      <c r="K20" s="244"/>
      <c r="L20" s="246"/>
      <c r="M20" s="244"/>
      <c r="N20" s="244"/>
      <c r="O20" s="261">
        <f>SUM(M20:N20)</f>
        <v>0</v>
      </c>
      <c r="P20" s="244"/>
      <c r="Q20" s="246"/>
      <c r="R20" s="244"/>
      <c r="S20" s="244"/>
      <c r="T20" s="261">
        <f>SUM(R20:S20)</f>
        <v>0</v>
      </c>
      <c r="U20" s="245"/>
      <c r="V20" s="246"/>
      <c r="W20" s="250"/>
      <c r="X20" s="250"/>
      <c r="Y20" s="263">
        <f>SUM(W20:X20)</f>
        <v>0</v>
      </c>
      <c r="Z20" s="264">
        <f>SUM(J20,O20,T20,Y20)</f>
        <v>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4" t="s">
        <v>47</v>
      </c>
      <c r="F21" s="242"/>
      <c r="G21" s="253"/>
      <c r="H21" s="253"/>
      <c r="I21" s="253"/>
      <c r="J21" s="254">
        <f>SUM(J18:J20)</f>
        <v>54000</v>
      </c>
      <c r="K21" s="242"/>
      <c r="L21" s="253"/>
      <c r="M21" s="253"/>
      <c r="N21" s="253"/>
      <c r="O21" s="254">
        <f>SUM(O18:O20)</f>
        <v>66000</v>
      </c>
      <c r="P21" s="242"/>
      <c r="Q21" s="253"/>
      <c r="R21" s="253"/>
      <c r="S21" s="253"/>
      <c r="T21" s="254">
        <f>SUM(T18:T20)</f>
        <v>75000</v>
      </c>
      <c r="U21" s="243"/>
      <c r="V21" s="253"/>
      <c r="W21" s="255"/>
      <c r="X21" s="255"/>
      <c r="Y21" s="256">
        <f>SUM(Y18:Y20)</f>
        <v>96044.58</v>
      </c>
      <c r="Z21" s="265">
        <f>SUM(Z18:Z20)</f>
        <v>291044.58</v>
      </c>
      <c r="AA21" s="3"/>
      <c r="AB21"/>
      <c r="AC21"/>
      <c r="AD21"/>
      <c r="AE21"/>
      <c r="AF21"/>
      <c r="AG21"/>
      <c r="AH21"/>
      <c r="AI21"/>
      <c r="AJ21"/>
      <c r="AK21"/>
      <c r="AL21"/>
      <c r="AM21"/>
      <c r="AN21"/>
      <c r="AO21"/>
      <c r="AP21"/>
      <c r="AQ21"/>
      <c r="AR21"/>
      <c r="AS21"/>
      <c r="AT21"/>
      <c r="AU21"/>
      <c r="AV21"/>
    </row>
    <row r="22" spans="1:48" ht="14.25" customHeight="1">
      <c r="A22" s="3"/>
      <c r="B22" s="3"/>
      <c r="C22" s="3"/>
      <c r="D22" s="3"/>
      <c r="E22" s="3"/>
      <c r="F22" s="243"/>
      <c r="G22" s="255"/>
      <c r="H22" s="255"/>
      <c r="I22" s="255"/>
      <c r="J22" s="258"/>
      <c r="K22" s="243"/>
      <c r="L22" s="255"/>
      <c r="M22" s="255"/>
      <c r="N22" s="255"/>
      <c r="O22" s="258"/>
      <c r="P22" s="243"/>
      <c r="Q22" s="255"/>
      <c r="R22" s="255"/>
      <c r="S22" s="255"/>
      <c r="T22" s="258"/>
      <c r="U22" s="243"/>
      <c r="V22" s="255"/>
      <c r="W22" s="255"/>
      <c r="X22" s="255"/>
      <c r="Y22" s="258"/>
      <c r="Z22" s="255"/>
      <c r="AA22" s="3"/>
      <c r="AB22"/>
      <c r="AC22"/>
      <c r="AD22"/>
      <c r="AE22"/>
      <c r="AF22"/>
      <c r="AG22"/>
      <c r="AH22"/>
      <c r="AI22"/>
      <c r="AJ22"/>
      <c r="AK22"/>
      <c r="AL22"/>
      <c r="AM22"/>
      <c r="AN22"/>
      <c r="AO22"/>
      <c r="AP22"/>
      <c r="AQ22"/>
      <c r="AR22"/>
      <c r="AS22"/>
      <c r="AT22"/>
      <c r="AU22"/>
      <c r="AV22"/>
    </row>
    <row r="23" spans="1:48" ht="28.5" customHeight="1">
      <c r="A23" s="3"/>
      <c r="B23" s="3"/>
      <c r="C23" s="638" t="s">
        <v>48</v>
      </c>
      <c r="D23" s="13" t="s">
        <v>49</v>
      </c>
      <c r="E23" s="14" t="s">
        <v>50</v>
      </c>
      <c r="F23" s="241"/>
      <c r="G23" s="246"/>
      <c r="H23" s="244"/>
      <c r="I23" s="244"/>
      <c r="J23" s="247">
        <v>63000.000000000007</v>
      </c>
      <c r="K23" s="241"/>
      <c r="L23" s="246"/>
      <c r="M23" s="244"/>
      <c r="N23" s="244"/>
      <c r="O23" s="247">
        <v>77000.000000000015</v>
      </c>
      <c r="P23" s="241"/>
      <c r="Q23" s="246"/>
      <c r="R23" s="244"/>
      <c r="S23" s="244"/>
      <c r="T23" s="247">
        <v>87500.000000000015</v>
      </c>
      <c r="U23" s="241"/>
      <c r="V23" s="246"/>
      <c r="W23" s="244"/>
      <c r="X23" s="244"/>
      <c r="Y23" s="247">
        <v>112052.01000000001</v>
      </c>
      <c r="Z23" s="248">
        <f t="shared" ref="Z23:Z32" si="0">SUM(J23,O23,T23,Y23)</f>
        <v>339552.01000000007</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27" t="s">
        <v>52</v>
      </c>
      <c r="F24" s="241"/>
      <c r="G24" s="246"/>
      <c r="H24" s="244"/>
      <c r="I24" s="244"/>
      <c r="J24" s="247">
        <v>333000</v>
      </c>
      <c r="K24" s="241"/>
      <c r="L24" s="246"/>
      <c r="M24" s="244"/>
      <c r="N24" s="244"/>
      <c r="O24" s="247">
        <v>407000</v>
      </c>
      <c r="P24" s="241"/>
      <c r="Q24" s="246"/>
      <c r="R24" s="244"/>
      <c r="S24" s="244"/>
      <c r="T24" s="247">
        <v>462500</v>
      </c>
      <c r="U24" s="241"/>
      <c r="V24" s="246"/>
      <c r="W24" s="244"/>
      <c r="X24" s="244"/>
      <c r="Y24" s="247">
        <v>592274.91</v>
      </c>
      <c r="Z24" s="248">
        <f t="shared" si="0"/>
        <v>1794774.9100000001</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14" t="s">
        <v>54</v>
      </c>
      <c r="F25" s="241"/>
      <c r="G25" s="246"/>
      <c r="H25" s="244"/>
      <c r="I25" s="244"/>
      <c r="J25" s="247">
        <v>72000</v>
      </c>
      <c r="K25" s="241"/>
      <c r="L25" s="246"/>
      <c r="M25" s="244"/>
      <c r="N25" s="244"/>
      <c r="O25" s="247">
        <v>88000</v>
      </c>
      <c r="P25" s="241"/>
      <c r="Q25" s="246"/>
      <c r="R25" s="244"/>
      <c r="S25" s="244"/>
      <c r="T25" s="247">
        <v>100000</v>
      </c>
      <c r="U25" s="241"/>
      <c r="V25" s="246"/>
      <c r="W25" s="244"/>
      <c r="X25" s="244"/>
      <c r="Y25" s="247">
        <v>128059.44</v>
      </c>
      <c r="Z25" s="248">
        <f t="shared" si="0"/>
        <v>388059.44</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6" t="s">
        <v>56</v>
      </c>
      <c r="F26" s="241"/>
      <c r="G26" s="246"/>
      <c r="H26" s="244"/>
      <c r="I26" s="244"/>
      <c r="J26" s="247">
        <v>45000</v>
      </c>
      <c r="K26" s="241"/>
      <c r="L26" s="246"/>
      <c r="M26" s="244"/>
      <c r="N26" s="244"/>
      <c r="O26" s="247">
        <v>55000</v>
      </c>
      <c r="P26" s="241"/>
      <c r="Q26" s="246"/>
      <c r="R26" s="244"/>
      <c r="S26" s="244"/>
      <c r="T26" s="247">
        <v>62500</v>
      </c>
      <c r="U26" s="241"/>
      <c r="V26" s="246"/>
      <c r="W26" s="244"/>
      <c r="X26" s="244"/>
      <c r="Y26" s="247">
        <v>80037.150000000009</v>
      </c>
      <c r="Z26" s="248">
        <f t="shared" si="0"/>
        <v>242537.15000000002</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6" t="s">
        <v>58</v>
      </c>
      <c r="F27" s="241"/>
      <c r="G27" s="246"/>
      <c r="H27" s="244"/>
      <c r="I27" s="244"/>
      <c r="J27" s="247">
        <v>135000</v>
      </c>
      <c r="K27" s="241"/>
      <c r="L27" s="246"/>
      <c r="M27" s="244"/>
      <c r="N27" s="244"/>
      <c r="O27" s="247">
        <v>165000</v>
      </c>
      <c r="P27" s="241"/>
      <c r="Q27" s="246"/>
      <c r="R27" s="244"/>
      <c r="S27" s="244"/>
      <c r="T27" s="247">
        <v>187500</v>
      </c>
      <c r="U27" s="241"/>
      <c r="V27" s="246"/>
      <c r="W27" s="244"/>
      <c r="X27" s="244"/>
      <c r="Y27" s="247">
        <v>240111.44999999998</v>
      </c>
      <c r="Z27" s="248">
        <f t="shared" si="0"/>
        <v>727611.45</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14" t="s">
        <v>60</v>
      </c>
      <c r="F28" s="241"/>
      <c r="G28" s="246"/>
      <c r="H28" s="244"/>
      <c r="I28" s="244"/>
      <c r="J28" s="247">
        <v>45000</v>
      </c>
      <c r="K28" s="241"/>
      <c r="L28" s="246"/>
      <c r="M28" s="244"/>
      <c r="N28" s="244"/>
      <c r="O28" s="247">
        <v>55000</v>
      </c>
      <c r="P28" s="241"/>
      <c r="Q28" s="246"/>
      <c r="R28" s="244"/>
      <c r="S28" s="244"/>
      <c r="T28" s="247">
        <v>62500</v>
      </c>
      <c r="U28" s="241"/>
      <c r="V28" s="246"/>
      <c r="W28" s="244"/>
      <c r="X28" s="244"/>
      <c r="Y28" s="247">
        <v>80037.150000000009</v>
      </c>
      <c r="Z28" s="248">
        <f t="shared" si="0"/>
        <v>242537.15000000002</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14" t="s">
        <v>62</v>
      </c>
      <c r="F29" s="241"/>
      <c r="G29" s="246"/>
      <c r="H29" s="244"/>
      <c r="I29" s="244"/>
      <c r="J29" s="247">
        <v>0</v>
      </c>
      <c r="K29" s="241"/>
      <c r="L29" s="246"/>
      <c r="M29" s="244"/>
      <c r="N29" s="244"/>
      <c r="O29" s="247">
        <v>0</v>
      </c>
      <c r="P29" s="241"/>
      <c r="Q29" s="246"/>
      <c r="R29" s="244"/>
      <c r="S29" s="244"/>
      <c r="T29" s="247">
        <v>0</v>
      </c>
      <c r="U29" s="241"/>
      <c r="V29" s="246"/>
      <c r="W29" s="244"/>
      <c r="X29" s="244"/>
      <c r="Y29" s="247">
        <v>0</v>
      </c>
      <c r="Z29" s="248">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6" t="s">
        <v>64</v>
      </c>
      <c r="F30" s="241"/>
      <c r="G30" s="246"/>
      <c r="H30" s="244"/>
      <c r="I30" s="244"/>
      <c r="J30" s="247">
        <v>18000</v>
      </c>
      <c r="K30" s="241"/>
      <c r="L30" s="246"/>
      <c r="M30" s="244"/>
      <c r="N30" s="244"/>
      <c r="O30" s="247">
        <v>22000</v>
      </c>
      <c r="P30" s="241"/>
      <c r="Q30" s="246"/>
      <c r="R30" s="244"/>
      <c r="S30" s="244"/>
      <c r="T30" s="247">
        <v>25000</v>
      </c>
      <c r="U30" s="241"/>
      <c r="V30" s="246"/>
      <c r="W30" s="244"/>
      <c r="X30" s="244"/>
      <c r="Y30" s="247">
        <v>32014.86</v>
      </c>
      <c r="Z30" s="248">
        <f t="shared" si="0"/>
        <v>97014.86</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6" t="s">
        <v>66</v>
      </c>
      <c r="F31" s="241"/>
      <c r="G31" s="246"/>
      <c r="H31" s="244"/>
      <c r="I31" s="244"/>
      <c r="J31" s="247">
        <v>0</v>
      </c>
      <c r="K31" s="241"/>
      <c r="L31" s="246"/>
      <c r="M31" s="244"/>
      <c r="N31" s="244"/>
      <c r="O31" s="247">
        <v>0</v>
      </c>
      <c r="P31" s="241"/>
      <c r="Q31" s="246"/>
      <c r="R31" s="244"/>
      <c r="S31" s="244"/>
      <c r="T31" s="247">
        <v>0</v>
      </c>
      <c r="U31" s="241"/>
      <c r="V31" s="246"/>
      <c r="W31" s="244"/>
      <c r="X31" s="244"/>
      <c r="Y31" s="247">
        <v>0</v>
      </c>
      <c r="Z31" s="248">
        <f t="shared" si="0"/>
        <v>0</v>
      </c>
      <c r="AA31" s="3"/>
      <c r="AB31"/>
      <c r="AC31"/>
      <c r="AD31"/>
      <c r="AE31"/>
      <c r="AF31"/>
      <c r="AG31"/>
      <c r="AH31"/>
      <c r="AI31"/>
      <c r="AJ31"/>
      <c r="AK31"/>
      <c r="AL31"/>
      <c r="AM31"/>
      <c r="AN31"/>
      <c r="AO31"/>
      <c r="AP31"/>
      <c r="AQ31"/>
      <c r="AR31"/>
      <c r="AS31"/>
      <c r="AT31"/>
      <c r="AU31"/>
      <c r="AV31"/>
    </row>
    <row r="32" spans="1:48" ht="14.25" customHeight="1" thickBot="1">
      <c r="A32" s="3"/>
      <c r="B32" s="3"/>
      <c r="C32" s="636"/>
      <c r="D32" s="18" t="s">
        <v>67</v>
      </c>
      <c r="E32" s="19" t="s">
        <v>90</v>
      </c>
      <c r="F32" s="241"/>
      <c r="G32" s="246"/>
      <c r="H32" s="244"/>
      <c r="I32" s="244"/>
      <c r="J32" s="247">
        <v>90000</v>
      </c>
      <c r="K32" s="241"/>
      <c r="L32" s="246"/>
      <c r="M32" s="244"/>
      <c r="N32" s="244"/>
      <c r="O32" s="247">
        <v>110000</v>
      </c>
      <c r="P32" s="241"/>
      <c r="Q32" s="246"/>
      <c r="R32" s="244"/>
      <c r="S32" s="244"/>
      <c r="T32" s="247">
        <v>125000</v>
      </c>
      <c r="U32" s="245"/>
      <c r="V32" s="293"/>
      <c r="W32" s="250"/>
      <c r="X32" s="250"/>
      <c r="Y32" s="259">
        <v>160074.30000000002</v>
      </c>
      <c r="Z32" s="260">
        <f t="shared" si="0"/>
        <v>485074.30000000005</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f>SUM(F23:F32)</f>
        <v>0</v>
      </c>
      <c r="G33" s="253" t="s">
        <v>40</v>
      </c>
      <c r="H33" s="253"/>
      <c r="I33" s="253"/>
      <c r="J33" s="254">
        <f>SUM(J23:J32)</f>
        <v>801000</v>
      </c>
      <c r="K33" s="242"/>
      <c r="L33" s="253"/>
      <c r="M33" s="253"/>
      <c r="N33" s="253"/>
      <c r="O33" s="254">
        <f>SUM(O23:O32)</f>
        <v>979000</v>
      </c>
      <c r="P33" s="242"/>
      <c r="Q33" s="253"/>
      <c r="R33" s="253"/>
      <c r="S33" s="253"/>
      <c r="T33" s="254">
        <f>SUM(T23:T32)</f>
        <v>1112500</v>
      </c>
      <c r="U33" s="243"/>
      <c r="V33" s="255"/>
      <c r="W33" s="255"/>
      <c r="X33" s="255"/>
      <c r="Y33" s="256">
        <f>SUM(Y23:Y32)</f>
        <v>1424661.2700000003</v>
      </c>
      <c r="Z33" s="265">
        <f>SUM(Y33,T33,O33,J33)</f>
        <v>4317161.2700000005</v>
      </c>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258"/>
      <c r="K34" s="243"/>
      <c r="L34" s="255"/>
      <c r="M34" s="255"/>
      <c r="N34" s="255"/>
      <c r="O34" s="258"/>
      <c r="P34" s="243"/>
      <c r="Q34" s="255"/>
      <c r="R34" s="255"/>
      <c r="S34" s="255"/>
      <c r="T34" s="258"/>
      <c r="U34" s="243"/>
      <c r="V34" s="255"/>
      <c r="W34" s="255"/>
      <c r="X34" s="255"/>
      <c r="Y34" s="258"/>
      <c r="Z34" s="255"/>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244"/>
      <c r="J35" s="261">
        <f>SUM(H35:I35)</f>
        <v>0</v>
      </c>
      <c r="K35" s="716" t="s">
        <v>40</v>
      </c>
      <c r="L35" s="640"/>
      <c r="M35" s="641"/>
      <c r="N35" s="244"/>
      <c r="O35" s="261">
        <f>SUM(M35:N35)</f>
        <v>0</v>
      </c>
      <c r="P35" s="716" t="s">
        <v>40</v>
      </c>
      <c r="Q35" s="640"/>
      <c r="R35" s="641"/>
      <c r="S35" s="244"/>
      <c r="T35" s="261">
        <f>SUM(R35:S35)</f>
        <v>0</v>
      </c>
      <c r="U35" s="639" t="s">
        <v>40</v>
      </c>
      <c r="V35" s="640"/>
      <c r="W35" s="641"/>
      <c r="X35" s="244"/>
      <c r="Y35" s="261">
        <f>SUM(W35:X35)</f>
        <v>0</v>
      </c>
      <c r="Z35" s="262">
        <f>SUM(J35,O35,T35,Y35)</f>
        <v>0</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261">
        <f>SUM(H36:I36)</f>
        <v>0</v>
      </c>
      <c r="K36" s="717"/>
      <c r="L36" s="643"/>
      <c r="M36" s="644"/>
      <c r="N36" s="244"/>
      <c r="O36" s="261">
        <f>SUM(M36:N36)</f>
        <v>0</v>
      </c>
      <c r="P36" s="717"/>
      <c r="Q36" s="643"/>
      <c r="R36" s="644"/>
      <c r="S36" s="244"/>
      <c r="T36" s="261">
        <f>SUM(R36:S36)</f>
        <v>0</v>
      </c>
      <c r="U36" s="642"/>
      <c r="V36" s="643"/>
      <c r="W36" s="644"/>
      <c r="X36" s="244"/>
      <c r="Y36" s="261">
        <f>SUM(W36:X36)</f>
        <v>0</v>
      </c>
      <c r="Z36" s="262">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263">
        <f>SUM(H37:I37)</f>
        <v>0</v>
      </c>
      <c r="K37" s="718"/>
      <c r="L37" s="646"/>
      <c r="M37" s="647"/>
      <c r="N37" s="250"/>
      <c r="O37" s="263">
        <f>SUM(M37:N37)</f>
        <v>0</v>
      </c>
      <c r="P37" s="718"/>
      <c r="Q37" s="646"/>
      <c r="R37" s="647"/>
      <c r="S37" s="250"/>
      <c r="T37" s="263">
        <f>SUM(R37:S37)</f>
        <v>0</v>
      </c>
      <c r="U37" s="645"/>
      <c r="V37" s="646"/>
      <c r="W37" s="647"/>
      <c r="X37" s="250"/>
      <c r="Y37" s="263">
        <f>SUM(W37:X37)</f>
        <v>0</v>
      </c>
      <c r="Z37" s="264">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55"/>
      <c r="J38" s="258">
        <f>SUM(J35:J37)</f>
        <v>0</v>
      </c>
      <c r="K38" s="243"/>
      <c r="L38" s="255"/>
      <c r="M38" s="255"/>
      <c r="N38" s="255"/>
      <c r="O38" s="258">
        <f>SUM(O35:O37)</f>
        <v>0</v>
      </c>
      <c r="P38" s="243"/>
      <c r="Q38" s="255"/>
      <c r="R38" s="255"/>
      <c r="S38" s="255"/>
      <c r="T38" s="258">
        <f>SUM(T35:T37)</f>
        <v>0</v>
      </c>
      <c r="U38" s="243"/>
      <c r="V38" s="255"/>
      <c r="W38" s="255"/>
      <c r="X38" s="255"/>
      <c r="Y38" s="258">
        <f>SUM(Y35:Y37)</f>
        <v>0</v>
      </c>
      <c r="Z38" s="255">
        <f>SUM(Y38,T38,O38,J38)</f>
        <v>0</v>
      </c>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3"/>
      <c r="G39" s="3"/>
      <c r="H39" s="3"/>
      <c r="I39" s="3"/>
      <c r="J39" s="3"/>
      <c r="K39" s="3"/>
      <c r="L39" s="3"/>
      <c r="M39" s="3"/>
      <c r="N39" s="3"/>
      <c r="O39" s="3"/>
      <c r="P39" s="3"/>
      <c r="Q39" s="3"/>
      <c r="R39" s="3"/>
      <c r="S39" s="3"/>
      <c r="T39" s="3"/>
      <c r="U39" s="3"/>
      <c r="V39" s="3"/>
      <c r="W39" s="3"/>
      <c r="X39" s="3"/>
      <c r="Y39" s="3"/>
      <c r="Z39" s="3"/>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3"/>
      <c r="K40" s="3"/>
      <c r="L40" s="3"/>
      <c r="M40" s="3"/>
      <c r="N40" s="3"/>
      <c r="O40" s="3"/>
      <c r="P40" s="3"/>
      <c r="Q40" s="3"/>
      <c r="R40" s="3"/>
      <c r="S40" s="3"/>
      <c r="T40" s="3"/>
      <c r="U40" s="3"/>
      <c r="V40" s="3"/>
      <c r="W40" s="3"/>
      <c r="X40" s="3"/>
      <c r="Y40" s="3"/>
      <c r="Z40" s="3"/>
      <c r="AA40" s="3"/>
      <c r="AB40"/>
      <c r="AC40"/>
      <c r="AD40"/>
      <c r="AE40"/>
      <c r="AF40"/>
      <c r="AG40"/>
      <c r="AH40"/>
      <c r="AI40"/>
      <c r="AJ40"/>
      <c r="AK40"/>
      <c r="AL40"/>
      <c r="AM40"/>
      <c r="AN40"/>
      <c r="AO40"/>
      <c r="AP40"/>
      <c r="AQ40"/>
      <c r="AR40"/>
      <c r="AS40"/>
      <c r="AT40"/>
      <c r="AU40"/>
      <c r="AV40"/>
    </row>
    <row r="41" spans="1:48" ht="14.25" customHeight="1">
      <c r="A41" s="3"/>
      <c r="B41" s="3"/>
      <c r="C41" s="3"/>
      <c r="D41" s="3"/>
      <c r="E41" s="4"/>
      <c r="F41" s="3"/>
      <c r="G41" s="3"/>
      <c r="H41" s="3"/>
      <c r="I41" s="3"/>
      <c r="J41" s="3"/>
      <c r="K41" s="3"/>
      <c r="L41" s="3"/>
      <c r="M41" s="3"/>
      <c r="N41" s="3"/>
      <c r="O41" s="3"/>
      <c r="P41" s="3"/>
      <c r="Q41" s="3"/>
      <c r="R41" s="3"/>
      <c r="S41" s="3"/>
      <c r="T41" s="3"/>
      <c r="U41" s="3"/>
      <c r="V41" s="3"/>
      <c r="W41" s="3"/>
      <c r="X41" s="3"/>
      <c r="Y41" s="3"/>
      <c r="Z41" s="3"/>
      <c r="AA41" s="3"/>
      <c r="AB41"/>
      <c r="AC41"/>
      <c r="AD41"/>
      <c r="AE41"/>
      <c r="AF41"/>
      <c r="AG41"/>
      <c r="AH41"/>
      <c r="AI41"/>
      <c r="AJ41"/>
      <c r="AK41"/>
      <c r="AL41"/>
      <c r="AM41"/>
      <c r="AN41"/>
      <c r="AO41"/>
      <c r="AP41"/>
      <c r="AQ41"/>
      <c r="AR41"/>
      <c r="AS41"/>
      <c r="AT41"/>
      <c r="AU41"/>
      <c r="AV41"/>
    </row>
    <row r="42" spans="1:48" ht="14.25" customHeight="1">
      <c r="A42" s="3"/>
      <c r="B42" s="3"/>
      <c r="C42" s="3"/>
      <c r="D42" s="3"/>
      <c r="E42" s="3"/>
      <c r="F42" s="633" t="s">
        <v>0</v>
      </c>
      <c r="G42" s="634"/>
      <c r="H42"/>
      <c r="I42"/>
      <c r="J42"/>
      <c r="K42"/>
      <c r="L42" s="3"/>
      <c r="M42" s="3"/>
      <c r="N42"/>
      <c r="O42"/>
      <c r="P42"/>
      <c r="Q42"/>
      <c r="R42"/>
      <c r="S42"/>
      <c r="T42"/>
      <c r="U42"/>
      <c r="V42"/>
      <c r="W42"/>
      <c r="X42"/>
      <c r="Y42"/>
      <c r="Z42" s="3"/>
      <c r="AA42" s="3"/>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31" t="s">
        <v>77</v>
      </c>
      <c r="F43" s="31" t="s">
        <v>78</v>
      </c>
      <c r="G43" s="32" t="s">
        <v>79</v>
      </c>
      <c r="H43"/>
      <c r="I43"/>
      <c r="J43"/>
      <c r="K43"/>
      <c r="L43" s="3"/>
      <c r="M43" s="3"/>
      <c r="N43"/>
      <c r="O43"/>
      <c r="P43"/>
      <c r="Q43"/>
      <c r="R43"/>
      <c r="S43"/>
      <c r="T43"/>
      <c r="U43"/>
      <c r="V43"/>
      <c r="W43"/>
      <c r="X43"/>
      <c r="Y43"/>
      <c r="Z43" s="3"/>
      <c r="AA43" s="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242537.15</v>
      </c>
      <c r="G44" s="74">
        <f>F44/$G$48</f>
        <v>4.9999999999999996E-2</v>
      </c>
      <c r="H44"/>
      <c r="I44"/>
      <c r="J44"/>
      <c r="K44"/>
      <c r="L44" s="3"/>
      <c r="M44" s="3"/>
      <c r="N44"/>
      <c r="O44"/>
      <c r="P44"/>
      <c r="Q44"/>
      <c r="R44"/>
      <c r="S44"/>
      <c r="T44"/>
      <c r="U44"/>
      <c r="V44"/>
      <c r="W44"/>
      <c r="X44"/>
      <c r="Y44"/>
      <c r="Z44" s="3"/>
      <c r="AA44" s="3"/>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291044.58</v>
      </c>
      <c r="G45" s="74">
        <f>F45/$G$48</f>
        <v>6.0000000000000005E-2</v>
      </c>
      <c r="H45"/>
      <c r="I45"/>
      <c r="J45"/>
      <c r="K45"/>
      <c r="L45" s="3"/>
      <c r="M45" s="3"/>
      <c r="N45"/>
      <c r="O45"/>
      <c r="P45"/>
      <c r="Q45"/>
      <c r="R45"/>
      <c r="S45"/>
      <c r="T45"/>
      <c r="U45"/>
      <c r="V45"/>
      <c r="W45"/>
      <c r="X45"/>
      <c r="Y45"/>
      <c r="Z45" s="3"/>
      <c r="AA45" s="3"/>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4317161.2700000005</v>
      </c>
      <c r="G46" s="74">
        <f>F46/$G$48</f>
        <v>0.89000000000000012</v>
      </c>
      <c r="H46"/>
      <c r="I46"/>
      <c r="J46"/>
      <c r="K46"/>
      <c r="L46" s="3"/>
      <c r="M46" s="3"/>
      <c r="N46"/>
      <c r="O46"/>
      <c r="P46"/>
      <c r="Q46"/>
      <c r="R46"/>
      <c r="S46"/>
      <c r="T46"/>
      <c r="U46"/>
      <c r="V46"/>
      <c r="W46"/>
      <c r="X46"/>
      <c r="Y46"/>
      <c r="Z46" s="3"/>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15">
        <f>J38+O38+T38+Y38</f>
        <v>0</v>
      </c>
      <c r="G47" s="74">
        <f>F47/$G$48</f>
        <v>0</v>
      </c>
      <c r="H47"/>
      <c r="I47"/>
      <c r="J47"/>
      <c r="K47"/>
      <c r="L47" s="3"/>
      <c r="M47" s="3"/>
      <c r="N47" s="3"/>
      <c r="O47" s="3"/>
      <c r="P47" s="3"/>
      <c r="Q47" s="3"/>
      <c r="R47" s="3"/>
      <c r="S47" s="3"/>
      <c r="T47" s="3"/>
      <c r="U47" s="3"/>
      <c r="V47" s="3"/>
      <c r="W47"/>
      <c r="X47"/>
      <c r="Y47"/>
      <c r="Z47" s="3"/>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4850743</v>
      </c>
      <c r="G48" s="33">
        <f>F48</f>
        <v>4850743</v>
      </c>
      <c r="H48"/>
      <c r="I48"/>
      <c r="J48"/>
      <c r="K48"/>
      <c r="L48" s="3"/>
      <c r="M48" s="3"/>
      <c r="N48" s="3"/>
      <c r="O48" s="3"/>
      <c r="P48" s="3"/>
      <c r="Q48" s="3"/>
      <c r="R48" s="3"/>
      <c r="S48" s="3"/>
      <c r="T48" s="3"/>
      <c r="U48" s="3"/>
      <c r="V48" s="3"/>
      <c r="W48"/>
      <c r="X48"/>
      <c r="Y48"/>
      <c r="Z48" s="3"/>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s="3"/>
      <c r="I49" s="3"/>
      <c r="J49" s="3"/>
      <c r="K49" s="3"/>
      <c r="L49" s="3"/>
      <c r="M49" s="3"/>
      <c r="N49" s="3"/>
      <c r="O49" s="3"/>
      <c r="P49" s="3"/>
      <c r="Q49" s="3"/>
      <c r="R49" s="3"/>
      <c r="S49" s="3"/>
      <c r="T49" s="3"/>
      <c r="U49" s="3"/>
      <c r="V49" s="3"/>
      <c r="W49"/>
      <c r="X49"/>
      <c r="Y49"/>
      <c r="Z49" s="3"/>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M50" s="3"/>
      <c r="N50" s="3"/>
      <c r="O50" s="3"/>
      <c r="P50" s="3"/>
      <c r="Q50" s="3"/>
      <c r="R50" s="3"/>
      <c r="S50" s="3"/>
      <c r="T50" s="3"/>
      <c r="U50" s="3"/>
      <c r="V50" s="3"/>
      <c r="W50"/>
      <c r="X50"/>
      <c r="Y50"/>
      <c r="Z50" s="3"/>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M51" s="3"/>
      <c r="N51" s="3"/>
      <c r="O51" s="3"/>
      <c r="P51" s="3"/>
      <c r="Q51" s="3"/>
      <c r="R51" s="3"/>
      <c r="S51" s="3"/>
      <c r="T51" s="3"/>
      <c r="U51" s="3"/>
      <c r="V51" s="3"/>
      <c r="W51"/>
      <c r="X51"/>
      <c r="Y51"/>
      <c r="Z51" s="3"/>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E52"/>
      <c r="F52"/>
      <c r="G52"/>
      <c r="H52"/>
      <c r="I52"/>
      <c r="J52"/>
      <c r="K52"/>
      <c r="L52"/>
      <c r="M52"/>
      <c r="N52"/>
      <c r="O52"/>
      <c r="P52" s="3"/>
      <c r="Q52" s="3"/>
      <c r="R52" s="3"/>
      <c r="S52" s="3"/>
      <c r="T52" s="3"/>
      <c r="U52" s="3"/>
      <c r="V52" s="3"/>
      <c r="W52"/>
      <c r="X52"/>
      <c r="Y52"/>
      <c r="Z52" s="3"/>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s="290" t="s">
        <v>132</v>
      </c>
      <c r="F53" s="41" t="s">
        <v>133</v>
      </c>
      <c r="H53" s="37"/>
      <c r="I53" s="37"/>
      <c r="J53" s="37"/>
      <c r="K53" s="37"/>
      <c r="L53"/>
      <c r="M53"/>
      <c r="N53"/>
      <c r="O53"/>
      <c r="P53" s="3"/>
      <c r="Q53" s="3"/>
      <c r="R53" s="3"/>
      <c r="S53" s="3"/>
      <c r="T53" s="3"/>
      <c r="U53" s="3"/>
      <c r="V53" s="3"/>
      <c r="W53"/>
      <c r="X53"/>
      <c r="Y53"/>
      <c r="Z53" s="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s="289" t="s">
        <v>134</v>
      </c>
      <c r="F54" s="291">
        <v>7.0000000000000007E-2</v>
      </c>
      <c r="H54"/>
      <c r="I54"/>
      <c r="J54"/>
      <c r="K54"/>
      <c r="L54"/>
      <c r="M54"/>
      <c r="N54"/>
      <c r="O54"/>
      <c r="P54" s="3"/>
      <c r="Q54" s="3"/>
      <c r="R54" s="3"/>
      <c r="S54" s="3"/>
      <c r="T54" s="3"/>
      <c r="U54" s="3"/>
      <c r="V54" s="3"/>
      <c r="W54"/>
      <c r="X54"/>
      <c r="Y54"/>
      <c r="Z54" s="3"/>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s="289" t="s">
        <v>135</v>
      </c>
      <c r="F55" s="291">
        <v>0.05</v>
      </c>
      <c r="H55"/>
      <c r="I55"/>
      <c r="J55"/>
      <c r="K55"/>
      <c r="L55"/>
      <c r="M55"/>
      <c r="N55"/>
      <c r="O55"/>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s="289" t="s">
        <v>136</v>
      </c>
      <c r="F56" s="291">
        <v>0.06</v>
      </c>
      <c r="L56" s="4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s="289" t="s">
        <v>137</v>
      </c>
      <c r="F57" s="291">
        <v>7.0000000000000007E-2</v>
      </c>
      <c r="I57" s="39"/>
      <c r="J57" s="39"/>
      <c r="K57" s="39"/>
      <c r="L57" s="39"/>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s="289" t="s">
        <v>138</v>
      </c>
      <c r="F58" s="291">
        <v>0.37</v>
      </c>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s="289" t="s">
        <v>54</v>
      </c>
      <c r="F59" s="291">
        <v>0.08</v>
      </c>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s="289" t="s">
        <v>56</v>
      </c>
      <c r="F60" s="291">
        <f>5%</f>
        <v>0.05</v>
      </c>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289" t="s">
        <v>139</v>
      </c>
      <c r="F61" s="291">
        <v>0.15</v>
      </c>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289" t="s">
        <v>60</v>
      </c>
      <c r="F62" s="291">
        <v>0.05</v>
      </c>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289" t="s">
        <v>62</v>
      </c>
      <c r="F63" s="291">
        <v>0</v>
      </c>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289" t="s">
        <v>64</v>
      </c>
      <c r="F64" s="291">
        <v>0.02</v>
      </c>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289" t="s">
        <v>66</v>
      </c>
      <c r="F65" s="291">
        <v>0</v>
      </c>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289" t="s">
        <v>140</v>
      </c>
      <c r="F66" s="291">
        <v>0.1</v>
      </c>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F67" s="39">
        <f>SUM(F55:F66)</f>
        <v>1.0000000000000002</v>
      </c>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3">
    <mergeCell ref="K35:M37"/>
    <mergeCell ref="P35:R37"/>
    <mergeCell ref="U35:W37"/>
    <mergeCell ref="F10:J10"/>
    <mergeCell ref="K10:O10"/>
    <mergeCell ref="P10:T10"/>
    <mergeCell ref="U10:Y10"/>
    <mergeCell ref="F42:G42"/>
    <mergeCell ref="C12:C16"/>
    <mergeCell ref="C18:C21"/>
    <mergeCell ref="C23:C33"/>
    <mergeCell ref="C35:C38"/>
    <mergeCell ref="F35:H37"/>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90DA-9CB4-42C4-B8A2-273E753311E7}">
  <dimension ref="A1:AV1000"/>
  <sheetViews>
    <sheetView workbookViewId="0">
      <pane xSplit="3" ySplit="11" topLeftCell="D12" activePane="bottomRight" state="frozen"/>
      <selection pane="topRight" activeCell="D1" sqref="D1"/>
      <selection pane="bottomLeft" activeCell="A12" sqref="A12"/>
      <selection pane="bottomRight" activeCell="Z33" sqref="Z33"/>
    </sheetView>
  </sheetViews>
  <sheetFormatPr defaultColWidth="14" defaultRowHeight="15" customHeight="1"/>
  <cols>
    <col min="1" max="2" width="9.6640625" style="5" customWidth="1"/>
    <col min="3" max="3" width="15.44140625" style="5" customWidth="1"/>
    <col min="4" max="4" width="9.6640625" style="5" customWidth="1"/>
    <col min="5" max="5" width="70.6640625" style="5" customWidth="1"/>
    <col min="6" max="6" width="19.77734375" style="5" customWidth="1"/>
    <col min="7" max="7" width="11" style="5" customWidth="1"/>
    <col min="8" max="8" width="10.6640625" style="5" customWidth="1"/>
    <col min="9" max="9" width="13.6640625" style="5" customWidth="1"/>
    <col min="10" max="10" width="11.3320312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c r="E3" s="3"/>
      <c r="F3" s="255"/>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91</v>
      </c>
      <c r="E4" s="3"/>
      <c r="F4" s="266" t="s">
        <v>16</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19</v>
      </c>
      <c r="E5" s="3"/>
      <c r="F5" s="266" t="s">
        <v>192</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s="4" t="s">
        <v>20</v>
      </c>
      <c r="E6" s="3"/>
      <c r="F6" s="266" t="s">
        <v>6</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4.25" customHeight="1">
      <c r="A7" s="3"/>
      <c r="B7" s="3"/>
      <c r="C7" s="3"/>
      <c r="D7"/>
      <c r="E7"/>
      <c r="F7" s="285"/>
      <c r="G7" s="3"/>
      <c r="H7" s="3"/>
      <c r="I7" s="3"/>
      <c r="J7" s="44"/>
      <c r="K7" s="44"/>
      <c r="L7" s="44"/>
      <c r="M7" s="44"/>
      <c r="N7" s="3"/>
      <c r="O7" s="3"/>
      <c r="P7" s="3"/>
      <c r="Q7" s="3"/>
      <c r="R7" s="3"/>
      <c r="S7" s="3"/>
      <c r="T7" s="3"/>
      <c r="U7" s="3"/>
      <c r="V7" s="3"/>
      <c r="W7" s="3"/>
      <c r="X7" s="3"/>
      <c r="Y7" s="3"/>
      <c r="Z7" s="44"/>
      <c r="AA7" s="3"/>
      <c r="AB7" s="3"/>
      <c r="AC7" s="3"/>
      <c r="AD7" s="3"/>
      <c r="AE7" s="3"/>
      <c r="AF7" s="3"/>
      <c r="AG7" s="3"/>
      <c r="AH7" s="3"/>
      <c r="AI7" s="3"/>
      <c r="AJ7" s="3"/>
      <c r="AK7" s="3"/>
      <c r="AL7" s="3"/>
      <c r="AM7" s="3"/>
      <c r="AN7" s="3"/>
      <c r="AO7" s="3"/>
      <c r="AP7" s="3"/>
      <c r="AQ7" s="3"/>
      <c r="AR7" s="3"/>
      <c r="AS7" s="3"/>
      <c r="AT7" s="3"/>
      <c r="AU7" s="3"/>
      <c r="AV7" s="3"/>
    </row>
    <row r="8" spans="1:48" ht="14.25" customHeight="1">
      <c r="A8" s="3"/>
      <c r="B8" s="3"/>
      <c r="C8" s="3"/>
      <c r="D8" s="4"/>
      <c r="E8" s="3"/>
      <c r="F8" s="25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row>
    <row r="9" spans="1:48" ht="14.25" customHeight="1">
      <c r="A9" s="3"/>
      <c r="B9" s="3"/>
      <c r="C9" s="3"/>
      <c r="D9" s="4"/>
      <c r="E9"/>
      <c r="F9" s="3"/>
      <c r="G9" s="3"/>
      <c r="H9" s="3"/>
      <c r="I9" s="3"/>
      <c r="J9" s="44"/>
      <c r="K9" s="3"/>
      <c r="L9" s="3"/>
      <c r="M9" s="3"/>
      <c r="N9" s="3"/>
      <c r="O9" s="44"/>
      <c r="P9" s="3"/>
      <c r="Q9" s="3"/>
      <c r="R9" s="3"/>
      <c r="S9" s="3"/>
      <c r="T9" s="44"/>
      <c r="U9" s="3"/>
      <c r="V9" s="3"/>
      <c r="W9" s="3"/>
      <c r="X9" s="3"/>
      <c r="Y9" s="44"/>
      <c r="Z9" s="44"/>
      <c r="AA9" s="3"/>
      <c r="AB9"/>
      <c r="AC9"/>
      <c r="AD9"/>
      <c r="AE9"/>
      <c r="AF9"/>
      <c r="AG9"/>
      <c r="AH9"/>
      <c r="AI9"/>
      <c r="AJ9"/>
      <c r="AK9"/>
      <c r="AL9"/>
      <c r="AM9"/>
      <c r="AN9"/>
      <c r="AO9"/>
      <c r="AP9"/>
      <c r="AQ9"/>
      <c r="AR9"/>
      <c r="AS9"/>
      <c r="AT9"/>
      <c r="AU9"/>
      <c r="AV9"/>
    </row>
    <row r="10" spans="1:48" ht="14.25" customHeight="1">
      <c r="A10" s="3"/>
      <c r="B10" s="3"/>
      <c r="C10" s="3"/>
      <c r="D10" s="3"/>
      <c r="E10"/>
      <c r="F10" s="660">
        <v>2024</v>
      </c>
      <c r="G10" s="661"/>
      <c r="H10" s="661"/>
      <c r="I10" s="661"/>
      <c r="J10" s="662"/>
      <c r="K10" s="660">
        <v>2025</v>
      </c>
      <c r="L10" s="661"/>
      <c r="M10" s="661"/>
      <c r="N10" s="661"/>
      <c r="O10" s="662"/>
      <c r="P10" s="660">
        <v>2026</v>
      </c>
      <c r="Q10" s="661"/>
      <c r="R10" s="661"/>
      <c r="S10" s="661"/>
      <c r="T10" s="662"/>
      <c r="U10" s="660">
        <v>2027</v>
      </c>
      <c r="V10" s="661"/>
      <c r="W10" s="661"/>
      <c r="X10" s="661"/>
      <c r="Y10" s="662"/>
      <c r="Z10" s="7" t="s">
        <v>21</v>
      </c>
      <c r="AA10" s="229"/>
      <c r="AB10"/>
      <c r="AC10"/>
      <c r="AD10"/>
      <c r="AE10"/>
      <c r="AF10"/>
      <c r="AG10"/>
      <c r="AH10"/>
      <c r="AI10"/>
      <c r="AJ10"/>
      <c r="AK10"/>
      <c r="AL10"/>
      <c r="AM10"/>
      <c r="AN10"/>
      <c r="AO10"/>
      <c r="AP10"/>
      <c r="AQ10"/>
      <c r="AR10"/>
      <c r="AS10"/>
      <c r="AT10"/>
      <c r="AU10"/>
      <c r="AV10"/>
    </row>
    <row r="11" spans="1:48" ht="14.25" customHeight="1">
      <c r="A11" s="3"/>
      <c r="B11" s="3"/>
      <c r="C11" s="4"/>
      <c r="D11" s="327" t="s">
        <v>22</v>
      </c>
      <c r="E11" s="327" t="s">
        <v>193</v>
      </c>
      <c r="F11" s="324" t="s">
        <v>24</v>
      </c>
      <c r="G11" s="10" t="s">
        <v>28</v>
      </c>
      <c r="H11" s="10" t="s">
        <v>25</v>
      </c>
      <c r="I11" s="10" t="s">
        <v>29</v>
      </c>
      <c r="J11" s="284" t="s">
        <v>27</v>
      </c>
      <c r="K11" s="9" t="s">
        <v>24</v>
      </c>
      <c r="L11" s="10" t="s">
        <v>28</v>
      </c>
      <c r="M11" s="10" t="s">
        <v>25</v>
      </c>
      <c r="N11" s="10" t="s">
        <v>29</v>
      </c>
      <c r="O11" s="11" t="s">
        <v>27</v>
      </c>
      <c r="P11" s="9" t="s">
        <v>24</v>
      </c>
      <c r="Q11" s="10" t="s">
        <v>28</v>
      </c>
      <c r="R11" s="10" t="s">
        <v>25</v>
      </c>
      <c r="S11" s="10" t="s">
        <v>29</v>
      </c>
      <c r="T11" s="11" t="s">
        <v>27</v>
      </c>
      <c r="U11" s="9" t="s">
        <v>24</v>
      </c>
      <c r="V11" s="10" t="s">
        <v>28</v>
      </c>
      <c r="W11" s="10" t="s">
        <v>25</v>
      </c>
      <c r="X11" s="10" t="s">
        <v>29</v>
      </c>
      <c r="Y11" s="11" t="s">
        <v>27</v>
      </c>
      <c r="Z11" s="12"/>
      <c r="AA11" s="10"/>
      <c r="AB11"/>
      <c r="AC11"/>
      <c r="AD11"/>
      <c r="AE11"/>
      <c r="AF11"/>
      <c r="AG11"/>
      <c r="AH11"/>
      <c r="AI11"/>
      <c r="AJ11"/>
      <c r="AK11"/>
      <c r="AL11"/>
      <c r="AM11"/>
      <c r="AN11"/>
      <c r="AO11"/>
      <c r="AP11"/>
      <c r="AQ11"/>
      <c r="AR11"/>
      <c r="AS11"/>
      <c r="AT11"/>
      <c r="AU11"/>
      <c r="AV11"/>
    </row>
    <row r="12" spans="1:48" ht="14.25" customHeight="1">
      <c r="A12" s="42"/>
      <c r="B12" s="3"/>
      <c r="C12" s="635" t="s">
        <v>30</v>
      </c>
      <c r="D12" s="326" t="s">
        <v>31</v>
      </c>
      <c r="E12" s="27" t="s">
        <v>32</v>
      </c>
      <c r="F12" s="241"/>
      <c r="G12" s="246"/>
      <c r="H12" s="244"/>
      <c r="I12" s="244"/>
      <c r="J12" s="277">
        <v>45000</v>
      </c>
      <c r="K12" s="241"/>
      <c r="L12" s="246"/>
      <c r="M12" s="244"/>
      <c r="N12" s="244"/>
      <c r="O12" s="277">
        <v>50951.925000000003</v>
      </c>
      <c r="P12" s="244"/>
      <c r="Q12" s="246"/>
      <c r="R12" s="244"/>
      <c r="S12" s="244"/>
      <c r="T12" s="277">
        <v>68329.324999999997</v>
      </c>
      <c r="U12" s="241"/>
      <c r="V12" s="246"/>
      <c r="W12" s="244"/>
      <c r="X12" s="244"/>
      <c r="Y12" s="277">
        <v>74504.324999999997</v>
      </c>
      <c r="Z12" s="286">
        <f>SUM(J12,O12,T12,Y12)</f>
        <v>238785.57500000001</v>
      </c>
      <c r="AA12" s="3"/>
      <c r="AB12"/>
      <c r="AC12"/>
      <c r="AD12"/>
      <c r="AE12"/>
      <c r="AF12"/>
      <c r="AG12"/>
      <c r="AH12"/>
      <c r="AI12"/>
      <c r="AJ12"/>
      <c r="AK12"/>
      <c r="AL12"/>
      <c r="AM12"/>
      <c r="AN12"/>
      <c r="AO12"/>
      <c r="AP12"/>
      <c r="AQ12"/>
      <c r="AR12"/>
      <c r="AS12"/>
      <c r="AT12"/>
      <c r="AU12"/>
      <c r="AV12"/>
    </row>
    <row r="13" spans="1:48" ht="14.25" customHeight="1">
      <c r="A13" s="3"/>
      <c r="B13" s="3"/>
      <c r="C13" s="636"/>
      <c r="D13" s="13" t="s">
        <v>33</v>
      </c>
      <c r="E13" s="6" t="s">
        <v>34</v>
      </c>
      <c r="F13" s="241"/>
      <c r="G13" s="246"/>
      <c r="H13" s="244"/>
      <c r="I13" s="244"/>
      <c r="J13" s="278">
        <v>45000</v>
      </c>
      <c r="K13" s="267"/>
      <c r="L13" s="268"/>
      <c r="M13" s="269"/>
      <c r="N13" s="269"/>
      <c r="O13" s="278">
        <v>50951.925000000003</v>
      </c>
      <c r="P13" s="269"/>
      <c r="Q13" s="268"/>
      <c r="R13" s="269"/>
      <c r="S13" s="269"/>
      <c r="T13" s="278">
        <v>68329.324999999997</v>
      </c>
      <c r="U13" s="267"/>
      <c r="V13" s="268"/>
      <c r="W13" s="269"/>
      <c r="X13" s="269"/>
      <c r="Y13" s="278">
        <v>74504.324999999997</v>
      </c>
      <c r="Z13" s="286">
        <f>SUM(J13,O13,T13,Y13)</f>
        <v>238785.57500000001</v>
      </c>
      <c r="AA13" s="3"/>
      <c r="AB13"/>
      <c r="AC13"/>
      <c r="AD13"/>
      <c r="AE13"/>
      <c r="AF13"/>
      <c r="AG13"/>
      <c r="AH13"/>
      <c r="AI13"/>
      <c r="AJ13"/>
      <c r="AK13"/>
      <c r="AL13"/>
      <c r="AM13"/>
      <c r="AN13"/>
      <c r="AO13"/>
      <c r="AP13"/>
      <c r="AQ13"/>
      <c r="AR13"/>
      <c r="AS13"/>
      <c r="AT13"/>
      <c r="AU13"/>
      <c r="AV13"/>
    </row>
    <row r="14" spans="1:48" ht="14.25" customHeight="1">
      <c r="A14" s="3"/>
      <c r="B14" s="3"/>
      <c r="C14" s="636"/>
      <c r="D14" s="13" t="s">
        <v>35</v>
      </c>
      <c r="E14" s="6" t="s">
        <v>36</v>
      </c>
      <c r="F14" s="241"/>
      <c r="G14" s="246"/>
      <c r="H14" s="244"/>
      <c r="I14" s="244"/>
      <c r="J14" s="278">
        <v>90000</v>
      </c>
      <c r="K14" s="267"/>
      <c r="L14" s="268"/>
      <c r="M14" s="269"/>
      <c r="N14" s="269"/>
      <c r="O14" s="278">
        <v>101903.85</v>
      </c>
      <c r="P14" s="269"/>
      <c r="Q14" s="268"/>
      <c r="R14" s="269"/>
      <c r="S14" s="269"/>
      <c r="T14" s="278">
        <v>136658.65</v>
      </c>
      <c r="U14" s="267"/>
      <c r="V14" s="268"/>
      <c r="W14" s="269"/>
      <c r="X14" s="269"/>
      <c r="Y14" s="278">
        <v>149008.65</v>
      </c>
      <c r="Z14" s="286">
        <f>SUM(J14,O14,T14,Y14)</f>
        <v>477571.15</v>
      </c>
      <c r="AA14" s="3"/>
      <c r="AB14"/>
      <c r="AC14"/>
      <c r="AD14"/>
      <c r="AE14"/>
      <c r="AF14"/>
      <c r="AG14"/>
      <c r="AH14"/>
      <c r="AI14"/>
      <c r="AJ14"/>
      <c r="AK14"/>
      <c r="AL14"/>
      <c r="AM14"/>
      <c r="AN14"/>
      <c r="AO14"/>
      <c r="AP14"/>
      <c r="AQ14"/>
      <c r="AR14"/>
      <c r="AS14"/>
      <c r="AT14"/>
      <c r="AU14"/>
      <c r="AV14"/>
    </row>
    <row r="15" spans="1:48" ht="14.25" customHeight="1" thickBot="1">
      <c r="A15" s="3"/>
      <c r="B15" s="3"/>
      <c r="C15" s="636"/>
      <c r="D15" s="18" t="s">
        <v>37</v>
      </c>
      <c r="E15" s="19" t="s">
        <v>38</v>
      </c>
      <c r="F15" s="241"/>
      <c r="G15" s="246"/>
      <c r="H15" s="244"/>
      <c r="I15" s="244"/>
      <c r="J15" s="278">
        <v>0</v>
      </c>
      <c r="K15" s="267"/>
      <c r="L15" s="268"/>
      <c r="M15" s="269"/>
      <c r="N15" s="269"/>
      <c r="O15" s="278">
        <v>0</v>
      </c>
      <c r="P15" s="269"/>
      <c r="Q15" s="268"/>
      <c r="R15" s="269"/>
      <c r="S15" s="269"/>
      <c r="T15" s="278">
        <v>0</v>
      </c>
      <c r="U15" s="270"/>
      <c r="V15" s="268"/>
      <c r="W15" s="271"/>
      <c r="X15" s="271"/>
      <c r="Y15" s="282">
        <v>0</v>
      </c>
      <c r="Z15" s="287">
        <f>SUM(J15,O15,T15,Y15)</f>
        <v>0</v>
      </c>
      <c r="AA15" s="3"/>
      <c r="AB15"/>
      <c r="AC15"/>
      <c r="AD15"/>
      <c r="AE15"/>
      <c r="AF15"/>
      <c r="AG15"/>
      <c r="AH15"/>
      <c r="AI15"/>
      <c r="AJ15"/>
      <c r="AK15"/>
      <c r="AL15"/>
      <c r="AM15"/>
      <c r="AN15"/>
      <c r="AO15"/>
      <c r="AP15"/>
      <c r="AQ15"/>
      <c r="AR15"/>
      <c r="AS15"/>
      <c r="AT15"/>
      <c r="AU15"/>
      <c r="AV15"/>
    </row>
    <row r="16" spans="1:48" ht="14.25" customHeight="1" thickTop="1">
      <c r="A16" s="3"/>
      <c r="B16" s="3"/>
      <c r="C16" s="637"/>
      <c r="D16" s="3"/>
      <c r="E16" s="4" t="s">
        <v>39</v>
      </c>
      <c r="F16" s="242"/>
      <c r="G16" s="253"/>
      <c r="H16" s="253"/>
      <c r="I16" s="253"/>
      <c r="J16" s="279">
        <v>180000</v>
      </c>
      <c r="K16" s="272"/>
      <c r="L16" s="273"/>
      <c r="M16" s="273"/>
      <c r="N16" s="273"/>
      <c r="O16" s="279">
        <v>203807.7</v>
      </c>
      <c r="P16" s="272"/>
      <c r="Q16" s="273"/>
      <c r="R16" s="273"/>
      <c r="S16" s="273"/>
      <c r="T16" s="279">
        <v>273317.3</v>
      </c>
      <c r="U16" s="274"/>
      <c r="V16" s="273"/>
      <c r="W16" s="275"/>
      <c r="X16" s="275"/>
      <c r="Y16" s="280">
        <v>298017.3</v>
      </c>
      <c r="Z16" s="171"/>
      <c r="AA16" s="3"/>
      <c r="AB16"/>
      <c r="AC16"/>
      <c r="AD16"/>
      <c r="AE16"/>
      <c r="AF16"/>
      <c r="AG16"/>
      <c r="AH16"/>
      <c r="AI16"/>
      <c r="AJ16"/>
      <c r="AK16"/>
      <c r="AL16"/>
      <c r="AM16"/>
      <c r="AN16"/>
      <c r="AO16"/>
      <c r="AP16"/>
      <c r="AQ16"/>
      <c r="AR16"/>
      <c r="AS16"/>
      <c r="AT16"/>
      <c r="AU16"/>
      <c r="AV16"/>
    </row>
    <row r="17" spans="1:48" ht="14.25" customHeight="1">
      <c r="A17" s="3"/>
      <c r="B17" s="3"/>
      <c r="C17" s="3"/>
      <c r="D17" s="3"/>
      <c r="E17" s="4"/>
      <c r="F17" s="243"/>
      <c r="G17" s="255"/>
      <c r="H17" s="255"/>
      <c r="I17" s="255"/>
      <c r="J17" s="280"/>
      <c r="K17" s="274"/>
      <c r="L17" s="275"/>
      <c r="M17" s="275"/>
      <c r="N17" s="275"/>
      <c r="O17" s="280"/>
      <c r="P17" s="274"/>
      <c r="Q17" s="275"/>
      <c r="R17" s="275"/>
      <c r="S17" s="275"/>
      <c r="T17" s="280"/>
      <c r="U17" s="274"/>
      <c r="V17" s="275"/>
      <c r="W17" s="275"/>
      <c r="X17" s="275"/>
      <c r="Y17" s="280"/>
      <c r="Z17" s="171"/>
      <c r="AA17" s="3"/>
      <c r="AB17"/>
      <c r="AC17"/>
      <c r="AD17"/>
      <c r="AE17"/>
      <c r="AF17"/>
      <c r="AG17"/>
      <c r="AH17"/>
      <c r="AI17"/>
      <c r="AJ17"/>
      <c r="AK17"/>
      <c r="AL17"/>
      <c r="AM17"/>
      <c r="AN17"/>
      <c r="AO17"/>
      <c r="AP17"/>
      <c r="AQ17"/>
      <c r="AR17"/>
      <c r="AS17"/>
      <c r="AT17"/>
      <c r="AU17"/>
      <c r="AV17"/>
    </row>
    <row r="18" spans="1:48" ht="14.25" customHeight="1">
      <c r="A18" s="42"/>
      <c r="B18" s="3"/>
      <c r="C18" s="635" t="s">
        <v>3</v>
      </c>
      <c r="D18" s="13" t="s">
        <v>41</v>
      </c>
      <c r="E18" s="24" t="s">
        <v>42</v>
      </c>
      <c r="F18" s="241"/>
      <c r="G18" s="246"/>
      <c r="H18" s="244"/>
      <c r="I18" s="244"/>
      <c r="J18" s="278">
        <v>81000</v>
      </c>
      <c r="K18" s="269"/>
      <c r="L18" s="268"/>
      <c r="M18" s="269"/>
      <c r="N18" s="269"/>
      <c r="O18" s="278">
        <v>91713.464999999997</v>
      </c>
      <c r="P18" s="269"/>
      <c r="Q18" s="268"/>
      <c r="R18" s="269"/>
      <c r="S18" s="269"/>
      <c r="T18" s="278">
        <v>122992.785</v>
      </c>
      <c r="U18" s="267"/>
      <c r="V18" s="268"/>
      <c r="W18" s="269"/>
      <c r="X18" s="269"/>
      <c r="Y18" s="278">
        <v>134107.785</v>
      </c>
      <c r="Z18" s="286">
        <f>SUM(J18,O18,T18,Y18)</f>
        <v>429814.03500000003</v>
      </c>
      <c r="AA18" s="3"/>
      <c r="AB18"/>
      <c r="AC18"/>
      <c r="AD18"/>
      <c r="AE18"/>
      <c r="AF18"/>
      <c r="AG18"/>
      <c r="AH18"/>
      <c r="AI18"/>
      <c r="AJ18"/>
      <c r="AK18"/>
      <c r="AL18"/>
      <c r="AM18"/>
      <c r="AN18"/>
      <c r="AO18"/>
      <c r="AP18"/>
      <c r="AQ18"/>
      <c r="AR18"/>
      <c r="AS18"/>
      <c r="AT18"/>
      <c r="AU18"/>
      <c r="AV18"/>
    </row>
    <row r="19" spans="1:48" ht="14.25" customHeight="1">
      <c r="A19" s="3"/>
      <c r="B19" s="3"/>
      <c r="C19" s="636"/>
      <c r="D19" s="13" t="s">
        <v>43</v>
      </c>
      <c r="E19" s="6" t="s">
        <v>44</v>
      </c>
      <c r="F19" s="241"/>
      <c r="G19" s="246"/>
      <c r="H19" s="244"/>
      <c r="I19" s="244"/>
      <c r="J19" s="278">
        <v>27000</v>
      </c>
      <c r="K19" s="269"/>
      <c r="L19" s="268"/>
      <c r="M19" s="269"/>
      <c r="N19" s="269"/>
      <c r="O19" s="278">
        <v>30571.154999999999</v>
      </c>
      <c r="P19" s="269"/>
      <c r="Q19" s="268"/>
      <c r="R19" s="269"/>
      <c r="S19" s="269"/>
      <c r="T19" s="278">
        <v>40997.595000000001</v>
      </c>
      <c r="U19" s="267"/>
      <c r="V19" s="268"/>
      <c r="W19" s="269"/>
      <c r="X19" s="269"/>
      <c r="Y19" s="278">
        <v>44702.595000000001</v>
      </c>
      <c r="Z19" s="286">
        <f>SUM(J19,O19,T19,Y19)</f>
        <v>143271.345</v>
      </c>
      <c r="AA19" s="3"/>
      <c r="AB19"/>
      <c r="AC19"/>
      <c r="AD19"/>
      <c r="AE19"/>
      <c r="AF19"/>
      <c r="AG19"/>
      <c r="AH19"/>
      <c r="AI19"/>
      <c r="AJ19"/>
      <c r="AK19"/>
      <c r="AL19"/>
      <c r="AM19"/>
      <c r="AN19"/>
      <c r="AO19"/>
      <c r="AP19"/>
      <c r="AQ19"/>
      <c r="AR19"/>
      <c r="AS19"/>
      <c r="AT19"/>
      <c r="AU19"/>
      <c r="AV19"/>
    </row>
    <row r="20" spans="1:48" ht="14.25" customHeight="1" thickBot="1">
      <c r="A20" s="3"/>
      <c r="B20" s="3"/>
      <c r="C20" s="636"/>
      <c r="D20" s="18" t="s">
        <v>45</v>
      </c>
      <c r="E20" s="19" t="s">
        <v>46</v>
      </c>
      <c r="F20" s="241"/>
      <c r="G20" s="246"/>
      <c r="H20" s="244"/>
      <c r="I20" s="244"/>
      <c r="J20" s="278">
        <v>0</v>
      </c>
      <c r="K20" s="269"/>
      <c r="L20" s="268"/>
      <c r="M20" s="269"/>
      <c r="N20" s="269"/>
      <c r="O20" s="278">
        <v>0</v>
      </c>
      <c r="P20" s="269"/>
      <c r="Q20" s="268"/>
      <c r="R20" s="269"/>
      <c r="S20" s="269"/>
      <c r="T20" s="278">
        <v>0</v>
      </c>
      <c r="U20" s="270"/>
      <c r="V20" s="268"/>
      <c r="W20" s="271"/>
      <c r="X20" s="271"/>
      <c r="Y20" s="282">
        <v>0</v>
      </c>
      <c r="Z20" s="287">
        <f>SUM(J20,O20,T20,Y20)</f>
        <v>0</v>
      </c>
      <c r="AA20" s="3"/>
      <c r="AB20"/>
      <c r="AC20"/>
      <c r="AD20"/>
      <c r="AE20"/>
      <c r="AF20"/>
      <c r="AG20"/>
      <c r="AH20"/>
      <c r="AI20"/>
      <c r="AJ20"/>
      <c r="AK20"/>
      <c r="AL20"/>
      <c r="AM20"/>
      <c r="AN20"/>
      <c r="AO20"/>
      <c r="AP20"/>
      <c r="AQ20"/>
      <c r="AR20"/>
      <c r="AS20"/>
      <c r="AT20"/>
      <c r="AU20"/>
      <c r="AV20"/>
    </row>
    <row r="21" spans="1:48" ht="14.25" customHeight="1" thickTop="1">
      <c r="A21" s="3"/>
      <c r="B21" s="3"/>
      <c r="C21" s="637"/>
      <c r="D21" s="3"/>
      <c r="E21" s="4" t="s">
        <v>47</v>
      </c>
      <c r="F21" s="242"/>
      <c r="G21" s="253"/>
      <c r="H21" s="253"/>
      <c r="I21" s="253"/>
      <c r="J21" s="279">
        <v>108000</v>
      </c>
      <c r="K21" s="272"/>
      <c r="L21" s="273"/>
      <c r="M21" s="273"/>
      <c r="N21" s="273"/>
      <c r="O21" s="279">
        <v>122284.62</v>
      </c>
      <c r="P21" s="272"/>
      <c r="Q21" s="273"/>
      <c r="R21" s="273"/>
      <c r="S21" s="273"/>
      <c r="T21" s="279">
        <v>163990.38</v>
      </c>
      <c r="U21" s="274"/>
      <c r="V21" s="273"/>
      <c r="W21" s="275"/>
      <c r="X21" s="275"/>
      <c r="Y21" s="280">
        <v>178810.38</v>
      </c>
      <c r="Z21" s="171"/>
      <c r="AA21" s="3"/>
      <c r="AB21"/>
      <c r="AC21"/>
      <c r="AD21"/>
      <c r="AE21"/>
      <c r="AF21"/>
      <c r="AG21"/>
      <c r="AH21"/>
      <c r="AI21"/>
      <c r="AJ21"/>
      <c r="AK21"/>
      <c r="AL21"/>
      <c r="AM21"/>
      <c r="AN21"/>
      <c r="AO21"/>
      <c r="AP21"/>
      <c r="AQ21"/>
      <c r="AR21"/>
      <c r="AS21"/>
      <c r="AT21"/>
      <c r="AU21"/>
      <c r="AV21"/>
    </row>
    <row r="22" spans="1:48" ht="14.25" customHeight="1">
      <c r="A22" s="3"/>
      <c r="B22" s="3"/>
      <c r="C22" s="3"/>
      <c r="D22" s="3"/>
      <c r="E22" s="3"/>
      <c r="F22" s="243"/>
      <c r="G22" s="255"/>
      <c r="H22" s="255"/>
      <c r="I22" s="255"/>
      <c r="J22" s="281"/>
      <c r="K22" s="274"/>
      <c r="L22" s="275"/>
      <c r="M22" s="275"/>
      <c r="N22" s="275"/>
      <c r="O22" s="281"/>
      <c r="P22" s="274"/>
      <c r="Q22" s="275"/>
      <c r="R22" s="275"/>
      <c r="S22" s="275"/>
      <c r="T22" s="281"/>
      <c r="U22" s="274"/>
      <c r="V22" s="275"/>
      <c r="W22" s="275"/>
      <c r="X22" s="275"/>
      <c r="Y22" s="280"/>
      <c r="Z22" s="171"/>
      <c r="AA22" s="3"/>
      <c r="AB22"/>
      <c r="AC22"/>
      <c r="AD22"/>
      <c r="AE22"/>
      <c r="AF22"/>
      <c r="AG22"/>
      <c r="AH22"/>
      <c r="AI22"/>
      <c r="AJ22"/>
      <c r="AK22"/>
      <c r="AL22"/>
      <c r="AM22"/>
      <c r="AN22"/>
      <c r="AO22"/>
      <c r="AP22"/>
      <c r="AQ22"/>
      <c r="AR22"/>
      <c r="AS22"/>
      <c r="AT22"/>
      <c r="AU22"/>
      <c r="AV22"/>
    </row>
    <row r="23" spans="1:48" ht="28.5" customHeight="1">
      <c r="A23" s="3"/>
      <c r="B23" s="3"/>
      <c r="C23" s="638" t="s">
        <v>48</v>
      </c>
      <c r="D23" s="13" t="s">
        <v>49</v>
      </c>
      <c r="E23" s="14" t="s">
        <v>50</v>
      </c>
      <c r="F23" s="241"/>
      <c r="G23" s="246"/>
      <c r="H23" s="244"/>
      <c r="I23" s="244"/>
      <c r="J23" s="278">
        <v>75600</v>
      </c>
      <c r="K23" s="267"/>
      <c r="L23" s="268"/>
      <c r="M23" s="269"/>
      <c r="N23" s="269"/>
      <c r="O23" s="278">
        <v>26495.001000000004</v>
      </c>
      <c r="P23" s="267"/>
      <c r="Q23" s="268"/>
      <c r="R23" s="269"/>
      <c r="S23" s="269"/>
      <c r="T23" s="278">
        <v>35531.249000000003</v>
      </c>
      <c r="U23" s="267"/>
      <c r="V23" s="268"/>
      <c r="W23" s="269"/>
      <c r="X23" s="269"/>
      <c r="Y23" s="278">
        <v>38742.249000000003</v>
      </c>
      <c r="Z23" s="286">
        <f t="shared" ref="Z23:Z32" si="0">SUM(J23,O23,T23,Y23)</f>
        <v>176368.49900000001</v>
      </c>
      <c r="AA23" s="3"/>
      <c r="AB23"/>
      <c r="AC23"/>
      <c r="AD23"/>
      <c r="AE23"/>
      <c r="AF23"/>
      <c r="AG23"/>
      <c r="AH23"/>
      <c r="AI23"/>
      <c r="AJ23"/>
      <c r="AK23"/>
      <c r="AL23"/>
      <c r="AM23"/>
      <c r="AN23"/>
      <c r="AO23"/>
      <c r="AP23"/>
      <c r="AQ23"/>
      <c r="AR23"/>
      <c r="AS23"/>
      <c r="AT23"/>
      <c r="AU23"/>
      <c r="AV23"/>
    </row>
    <row r="24" spans="1:48" ht="14.25" customHeight="1">
      <c r="A24" s="3"/>
      <c r="B24" s="3"/>
      <c r="C24" s="636"/>
      <c r="D24" s="13" t="s">
        <v>51</v>
      </c>
      <c r="E24" s="27" t="s">
        <v>52</v>
      </c>
      <c r="F24" s="241"/>
      <c r="G24" s="246"/>
      <c r="H24" s="244"/>
      <c r="I24" s="244"/>
      <c r="J24" s="278">
        <v>0</v>
      </c>
      <c r="K24" s="267"/>
      <c r="L24" s="268"/>
      <c r="M24" s="269"/>
      <c r="N24" s="269"/>
      <c r="O24" s="278">
        <v>0</v>
      </c>
      <c r="P24" s="267"/>
      <c r="Q24" s="268"/>
      <c r="R24" s="269"/>
      <c r="S24" s="269"/>
      <c r="T24" s="278">
        <v>0</v>
      </c>
      <c r="U24" s="267"/>
      <c r="V24" s="268"/>
      <c r="W24" s="269"/>
      <c r="X24" s="269"/>
      <c r="Y24" s="278">
        <v>0</v>
      </c>
      <c r="Z24" s="286">
        <f t="shared" si="0"/>
        <v>0</v>
      </c>
      <c r="AA24" s="3"/>
      <c r="AB24"/>
      <c r="AC24"/>
      <c r="AD24"/>
      <c r="AE24"/>
      <c r="AF24"/>
      <c r="AG24"/>
      <c r="AH24"/>
      <c r="AI24"/>
      <c r="AJ24"/>
      <c r="AK24"/>
      <c r="AL24"/>
      <c r="AM24"/>
      <c r="AN24"/>
      <c r="AO24"/>
      <c r="AP24"/>
      <c r="AQ24"/>
      <c r="AR24"/>
      <c r="AS24"/>
      <c r="AT24"/>
      <c r="AU24"/>
      <c r="AV24"/>
    </row>
    <row r="25" spans="1:48" ht="14.25" customHeight="1">
      <c r="A25" s="3"/>
      <c r="B25" s="3"/>
      <c r="C25" s="636"/>
      <c r="D25" s="13" t="s">
        <v>53</v>
      </c>
      <c r="E25" s="14" t="s">
        <v>54</v>
      </c>
      <c r="F25" s="241"/>
      <c r="G25" s="246"/>
      <c r="H25" s="244"/>
      <c r="I25" s="244"/>
      <c r="J25" s="278">
        <v>453600</v>
      </c>
      <c r="K25" s="267"/>
      <c r="L25" s="268"/>
      <c r="M25" s="269"/>
      <c r="N25" s="269"/>
      <c r="O25" s="278">
        <v>158970.00599999999</v>
      </c>
      <c r="P25" s="267"/>
      <c r="Q25" s="268"/>
      <c r="R25" s="269"/>
      <c r="S25" s="269"/>
      <c r="T25" s="278">
        <v>213187.49399999998</v>
      </c>
      <c r="U25" s="267"/>
      <c r="V25" s="268"/>
      <c r="W25" s="269"/>
      <c r="X25" s="269"/>
      <c r="Y25" s="278">
        <v>232453.49399999998</v>
      </c>
      <c r="Z25" s="286">
        <f t="shared" si="0"/>
        <v>1058210.9939999999</v>
      </c>
      <c r="AA25" s="3"/>
      <c r="AB25"/>
      <c r="AC25"/>
      <c r="AD25"/>
      <c r="AE25"/>
      <c r="AF25"/>
      <c r="AG25"/>
      <c r="AH25"/>
      <c r="AI25"/>
      <c r="AJ25"/>
      <c r="AK25"/>
      <c r="AL25"/>
      <c r="AM25"/>
      <c r="AN25"/>
      <c r="AO25"/>
      <c r="AP25"/>
      <c r="AQ25"/>
      <c r="AR25"/>
      <c r="AS25"/>
      <c r="AT25"/>
      <c r="AU25"/>
      <c r="AV25"/>
    </row>
    <row r="26" spans="1:48" ht="14.25" customHeight="1">
      <c r="A26" s="3"/>
      <c r="B26" s="3"/>
      <c r="C26" s="636"/>
      <c r="D26" s="13" t="s">
        <v>55</v>
      </c>
      <c r="E26" s="6" t="s">
        <v>56</v>
      </c>
      <c r="F26" s="241"/>
      <c r="G26" s="246"/>
      <c r="H26" s="244"/>
      <c r="I26" s="244"/>
      <c r="J26" s="278">
        <v>0</v>
      </c>
      <c r="K26" s="267"/>
      <c r="L26" s="268"/>
      <c r="M26" s="269"/>
      <c r="N26" s="269"/>
      <c r="O26" s="278">
        <v>0</v>
      </c>
      <c r="P26" s="267"/>
      <c r="Q26" s="268"/>
      <c r="R26" s="269"/>
      <c r="S26" s="269"/>
      <c r="T26" s="278">
        <v>0</v>
      </c>
      <c r="U26" s="267"/>
      <c r="V26" s="268"/>
      <c r="W26" s="269"/>
      <c r="X26" s="269"/>
      <c r="Y26" s="278">
        <v>0</v>
      </c>
      <c r="Z26" s="286">
        <f t="shared" si="0"/>
        <v>0</v>
      </c>
      <c r="AA26" s="3"/>
      <c r="AB26"/>
      <c r="AC26"/>
      <c r="AD26"/>
      <c r="AE26"/>
      <c r="AF26"/>
      <c r="AG26"/>
      <c r="AH26"/>
      <c r="AI26"/>
      <c r="AJ26"/>
      <c r="AK26"/>
      <c r="AL26"/>
      <c r="AM26"/>
      <c r="AN26"/>
      <c r="AO26"/>
      <c r="AP26"/>
      <c r="AQ26"/>
      <c r="AR26"/>
      <c r="AS26"/>
      <c r="AT26"/>
      <c r="AU26"/>
      <c r="AV26"/>
    </row>
    <row r="27" spans="1:48" ht="14.25" customHeight="1">
      <c r="A27" s="3"/>
      <c r="B27" s="3"/>
      <c r="C27" s="636"/>
      <c r="D27" s="13" t="s">
        <v>57</v>
      </c>
      <c r="E27" s="6" t="s">
        <v>58</v>
      </c>
      <c r="F27" s="241"/>
      <c r="G27" s="246"/>
      <c r="H27" s="244"/>
      <c r="I27" s="244"/>
      <c r="J27" s="278">
        <v>0</v>
      </c>
      <c r="K27" s="267"/>
      <c r="L27" s="268"/>
      <c r="M27" s="269"/>
      <c r="N27" s="269"/>
      <c r="O27" s="278">
        <v>0</v>
      </c>
      <c r="P27" s="267"/>
      <c r="Q27" s="268"/>
      <c r="R27" s="269"/>
      <c r="S27" s="269"/>
      <c r="T27" s="278">
        <v>0</v>
      </c>
      <c r="U27" s="267"/>
      <c r="V27" s="268"/>
      <c r="W27" s="269"/>
      <c r="X27" s="269"/>
      <c r="Y27" s="278">
        <v>0</v>
      </c>
      <c r="Z27" s="286">
        <f t="shared" si="0"/>
        <v>0</v>
      </c>
      <c r="AA27" s="3"/>
      <c r="AB27"/>
      <c r="AC27"/>
      <c r="AD27"/>
      <c r="AE27"/>
      <c r="AF27"/>
      <c r="AG27"/>
      <c r="AH27"/>
      <c r="AI27"/>
      <c r="AJ27"/>
      <c r="AK27"/>
      <c r="AL27"/>
      <c r="AM27"/>
      <c r="AN27"/>
      <c r="AO27"/>
      <c r="AP27"/>
      <c r="AQ27"/>
      <c r="AR27"/>
      <c r="AS27"/>
      <c r="AT27"/>
      <c r="AU27"/>
      <c r="AV27"/>
    </row>
    <row r="28" spans="1:48" ht="14.25" customHeight="1">
      <c r="A28" s="3"/>
      <c r="B28" s="3"/>
      <c r="C28" s="636"/>
      <c r="D28" s="13" t="s">
        <v>59</v>
      </c>
      <c r="E28" s="14" t="s">
        <v>60</v>
      </c>
      <c r="F28" s="241"/>
      <c r="G28" s="246"/>
      <c r="H28" s="244"/>
      <c r="I28" s="244"/>
      <c r="J28" s="278">
        <v>982800</v>
      </c>
      <c r="K28" s="267"/>
      <c r="L28" s="268"/>
      <c r="M28" s="269"/>
      <c r="N28" s="269"/>
      <c r="O28" s="278">
        <v>344435.01300000004</v>
      </c>
      <c r="P28" s="267"/>
      <c r="Q28" s="268"/>
      <c r="R28" s="269"/>
      <c r="S28" s="269"/>
      <c r="T28" s="278">
        <v>461906.23700000002</v>
      </c>
      <c r="U28" s="267"/>
      <c r="V28" s="268"/>
      <c r="W28" s="269"/>
      <c r="X28" s="269"/>
      <c r="Y28" s="278">
        <v>503649.23700000002</v>
      </c>
      <c r="Z28" s="286">
        <f t="shared" si="0"/>
        <v>2292790.4870000002</v>
      </c>
      <c r="AA28" s="3"/>
      <c r="AB28"/>
      <c r="AC28"/>
      <c r="AD28"/>
      <c r="AE28"/>
      <c r="AF28"/>
      <c r="AG28"/>
      <c r="AH28"/>
      <c r="AI28"/>
      <c r="AJ28"/>
      <c r="AK28"/>
      <c r="AL28"/>
      <c r="AM28"/>
      <c r="AN28"/>
      <c r="AO28"/>
      <c r="AP28"/>
      <c r="AQ28"/>
      <c r="AR28"/>
      <c r="AS28"/>
      <c r="AT28"/>
      <c r="AU28"/>
      <c r="AV28"/>
    </row>
    <row r="29" spans="1:48" ht="14.25" customHeight="1">
      <c r="A29" s="3"/>
      <c r="B29" s="3"/>
      <c r="C29" s="636"/>
      <c r="D29" s="13" t="s">
        <v>61</v>
      </c>
      <c r="E29" s="14" t="s">
        <v>62</v>
      </c>
      <c r="F29" s="241"/>
      <c r="G29" s="246"/>
      <c r="H29" s="244"/>
      <c r="I29" s="244"/>
      <c r="J29" s="278">
        <v>0</v>
      </c>
      <c r="K29" s="267"/>
      <c r="L29" s="268"/>
      <c r="M29" s="269"/>
      <c r="N29" s="269"/>
      <c r="O29" s="278">
        <v>0</v>
      </c>
      <c r="P29" s="267"/>
      <c r="Q29" s="268"/>
      <c r="R29" s="269"/>
      <c r="S29" s="269"/>
      <c r="T29" s="278">
        <v>0</v>
      </c>
      <c r="U29" s="267"/>
      <c r="V29" s="268"/>
      <c r="W29" s="269"/>
      <c r="X29" s="269"/>
      <c r="Y29" s="278">
        <v>0</v>
      </c>
      <c r="Z29" s="286">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63</v>
      </c>
      <c r="E30" s="6" t="s">
        <v>64</v>
      </c>
      <c r="F30" s="241"/>
      <c r="G30" s="246"/>
      <c r="H30" s="244"/>
      <c r="I30" s="244"/>
      <c r="J30" s="278">
        <v>0</v>
      </c>
      <c r="K30" s="267"/>
      <c r="L30" s="268"/>
      <c r="M30" s="269"/>
      <c r="N30" s="269"/>
      <c r="O30" s="278">
        <v>0</v>
      </c>
      <c r="P30" s="267"/>
      <c r="Q30" s="268"/>
      <c r="R30" s="269"/>
      <c r="S30" s="269"/>
      <c r="T30" s="278">
        <v>0</v>
      </c>
      <c r="U30" s="267"/>
      <c r="V30" s="268"/>
      <c r="W30" s="269"/>
      <c r="X30" s="269"/>
      <c r="Y30" s="278">
        <v>0</v>
      </c>
      <c r="Z30" s="286">
        <f t="shared" si="0"/>
        <v>0</v>
      </c>
      <c r="AA30" s="3"/>
      <c r="AB30"/>
      <c r="AC30"/>
      <c r="AD30"/>
      <c r="AE30"/>
      <c r="AF30"/>
      <c r="AG30"/>
      <c r="AH30"/>
      <c r="AI30"/>
      <c r="AJ30"/>
      <c r="AK30"/>
      <c r="AL30"/>
      <c r="AM30"/>
      <c r="AN30"/>
      <c r="AO30"/>
      <c r="AP30"/>
      <c r="AQ30"/>
      <c r="AR30"/>
      <c r="AS30"/>
      <c r="AT30"/>
      <c r="AU30"/>
      <c r="AV30"/>
    </row>
    <row r="31" spans="1:48" ht="14.25" customHeight="1">
      <c r="A31" s="3"/>
      <c r="B31" s="3"/>
      <c r="C31" s="636"/>
      <c r="D31" s="13" t="s">
        <v>65</v>
      </c>
      <c r="E31" s="6" t="s">
        <v>66</v>
      </c>
      <c r="F31" s="241"/>
      <c r="G31" s="246"/>
      <c r="H31" s="244"/>
      <c r="I31" s="244"/>
      <c r="J31" s="278">
        <v>0</v>
      </c>
      <c r="K31" s="267"/>
      <c r="L31" s="268"/>
      <c r="M31" s="269"/>
      <c r="N31" s="269"/>
      <c r="O31" s="278">
        <v>0</v>
      </c>
      <c r="P31" s="267"/>
      <c r="Q31" s="268"/>
      <c r="R31" s="269"/>
      <c r="S31" s="269"/>
      <c r="T31" s="278">
        <v>0</v>
      </c>
      <c r="U31" s="267"/>
      <c r="V31" s="268"/>
      <c r="W31" s="269"/>
      <c r="X31" s="269"/>
      <c r="Y31" s="278">
        <v>0</v>
      </c>
      <c r="Z31" s="286">
        <f t="shared" si="0"/>
        <v>0</v>
      </c>
      <c r="AA31" s="3"/>
      <c r="AB31"/>
      <c r="AC31"/>
      <c r="AD31"/>
      <c r="AE31"/>
      <c r="AF31"/>
      <c r="AG31"/>
      <c r="AH31"/>
      <c r="AI31"/>
      <c r="AJ31"/>
      <c r="AK31"/>
      <c r="AL31"/>
      <c r="AM31"/>
      <c r="AN31"/>
      <c r="AO31"/>
      <c r="AP31"/>
      <c r="AQ31"/>
      <c r="AR31"/>
      <c r="AS31"/>
      <c r="AT31"/>
      <c r="AU31"/>
      <c r="AV31"/>
    </row>
    <row r="32" spans="1:48" ht="14.25" customHeight="1" thickBot="1">
      <c r="A32" s="3"/>
      <c r="B32" s="3"/>
      <c r="C32" s="636"/>
      <c r="D32" s="18" t="s">
        <v>67</v>
      </c>
      <c r="E32" s="19" t="s">
        <v>90</v>
      </c>
      <c r="F32" s="241"/>
      <c r="G32" s="246"/>
      <c r="H32" s="244"/>
      <c r="I32" s="244"/>
      <c r="J32" s="278">
        <v>0</v>
      </c>
      <c r="K32" s="267"/>
      <c r="L32" s="268"/>
      <c r="M32" s="269"/>
      <c r="N32" s="269"/>
      <c r="O32" s="278">
        <v>0</v>
      </c>
      <c r="P32" s="267"/>
      <c r="Q32" s="268"/>
      <c r="R32" s="269"/>
      <c r="S32" s="269"/>
      <c r="T32" s="278">
        <v>0</v>
      </c>
      <c r="U32" s="270"/>
      <c r="V32" s="294"/>
      <c r="W32" s="271"/>
      <c r="X32" s="271"/>
      <c r="Y32" s="282">
        <v>0</v>
      </c>
      <c r="Z32" s="287">
        <f t="shared" si="0"/>
        <v>0</v>
      </c>
      <c r="AA32" s="3"/>
      <c r="AB32"/>
      <c r="AC32"/>
      <c r="AD32"/>
      <c r="AE32"/>
      <c r="AF32"/>
      <c r="AG32"/>
      <c r="AH32"/>
      <c r="AI32"/>
      <c r="AJ32"/>
      <c r="AK32"/>
      <c r="AL32"/>
      <c r="AM32"/>
      <c r="AN32"/>
      <c r="AO32"/>
      <c r="AP32"/>
      <c r="AQ32"/>
      <c r="AR32"/>
      <c r="AS32"/>
      <c r="AT32"/>
      <c r="AU32"/>
      <c r="AV32"/>
    </row>
    <row r="33" spans="1:48" ht="14.25" customHeight="1" thickTop="1">
      <c r="A33" s="3"/>
      <c r="B33" s="3"/>
      <c r="C33" s="637"/>
      <c r="D33" s="3"/>
      <c r="E33" s="4" t="s">
        <v>68</v>
      </c>
      <c r="F33" s="242"/>
      <c r="G33" s="253"/>
      <c r="H33" s="253"/>
      <c r="I33" s="253"/>
      <c r="J33" s="279">
        <v>1512000</v>
      </c>
      <c r="K33" s="272"/>
      <c r="L33" s="273"/>
      <c r="M33" s="273"/>
      <c r="N33" s="273"/>
      <c r="O33" s="279">
        <v>529900.02</v>
      </c>
      <c r="P33" s="272"/>
      <c r="Q33" s="273"/>
      <c r="R33" s="273"/>
      <c r="S33" s="273"/>
      <c r="T33" s="279">
        <v>710624.98</v>
      </c>
      <c r="U33" s="274"/>
      <c r="V33" s="275"/>
      <c r="W33" s="275"/>
      <c r="X33" s="275"/>
      <c r="Y33" s="280">
        <v>774844.98</v>
      </c>
      <c r="Z33" s="171"/>
      <c r="AA33" s="3"/>
      <c r="AB33"/>
      <c r="AC33"/>
      <c r="AD33"/>
      <c r="AE33"/>
      <c r="AF33"/>
      <c r="AG33"/>
      <c r="AH33"/>
      <c r="AI33"/>
      <c r="AJ33"/>
      <c r="AK33"/>
      <c r="AL33"/>
      <c r="AM33"/>
      <c r="AN33"/>
      <c r="AO33"/>
      <c r="AP33"/>
      <c r="AQ33"/>
      <c r="AR33"/>
      <c r="AS33"/>
      <c r="AT33"/>
      <c r="AU33"/>
      <c r="AV33"/>
    </row>
    <row r="34" spans="1:48" ht="14.25" customHeight="1">
      <c r="A34" s="3"/>
      <c r="B34" s="3"/>
      <c r="C34" s="3"/>
      <c r="D34" s="3"/>
      <c r="E34" s="3"/>
      <c r="F34" s="243"/>
      <c r="G34" s="255"/>
      <c r="H34" s="255"/>
      <c r="I34" s="255"/>
      <c r="J34" s="280"/>
      <c r="K34" s="274"/>
      <c r="L34" s="275"/>
      <c r="M34" s="275"/>
      <c r="N34" s="275"/>
      <c r="O34" s="280"/>
      <c r="P34" s="274"/>
      <c r="Q34" s="275"/>
      <c r="R34" s="275"/>
      <c r="S34" s="275"/>
      <c r="T34" s="280"/>
      <c r="U34" s="274"/>
      <c r="V34" s="275"/>
      <c r="W34" s="275"/>
      <c r="X34" s="275"/>
      <c r="Y34" s="280"/>
      <c r="Z34" s="171"/>
      <c r="AA34" s="3"/>
      <c r="AB34"/>
      <c r="AC34"/>
      <c r="AD34"/>
      <c r="AE34"/>
      <c r="AF34"/>
      <c r="AG34"/>
      <c r="AH34"/>
      <c r="AI34"/>
      <c r="AJ34"/>
      <c r="AK34"/>
      <c r="AL34"/>
      <c r="AM34"/>
      <c r="AN34"/>
      <c r="AO34"/>
      <c r="AP34"/>
      <c r="AQ34"/>
      <c r="AR34"/>
      <c r="AS34"/>
      <c r="AT34"/>
      <c r="AU34"/>
      <c r="AV34"/>
    </row>
    <row r="35" spans="1:48" ht="14.25" customHeight="1">
      <c r="A35" s="3"/>
      <c r="B35" s="3"/>
      <c r="C35" s="635" t="s">
        <v>69</v>
      </c>
      <c r="D35" s="13" t="s">
        <v>70</v>
      </c>
      <c r="E35" s="6" t="s">
        <v>71</v>
      </c>
      <c r="F35" s="639" t="s">
        <v>40</v>
      </c>
      <c r="G35" s="640"/>
      <c r="H35" s="641"/>
      <c r="I35" s="244"/>
      <c r="J35" s="278">
        <v>0</v>
      </c>
      <c r="K35" s="769" t="s">
        <v>40</v>
      </c>
      <c r="L35" s="640"/>
      <c r="M35" s="641"/>
      <c r="N35" s="269"/>
      <c r="O35" s="278">
        <v>1182084.6599999999</v>
      </c>
      <c r="P35" s="769" t="s">
        <v>40</v>
      </c>
      <c r="Q35" s="640"/>
      <c r="R35" s="641"/>
      <c r="S35" s="269"/>
      <c r="T35" s="278">
        <v>1585240.3399999999</v>
      </c>
      <c r="U35" s="771" t="s">
        <v>40</v>
      </c>
      <c r="V35" s="640"/>
      <c r="W35" s="641"/>
      <c r="X35" s="269"/>
      <c r="Y35" s="278">
        <v>1728500.3399999999</v>
      </c>
      <c r="Z35" s="286">
        <f>SUM(J35,O35,T35,Y35)</f>
        <v>4495825.34</v>
      </c>
      <c r="AA35" s="3"/>
      <c r="AB35"/>
      <c r="AC35"/>
      <c r="AD35"/>
      <c r="AE35"/>
      <c r="AF35"/>
      <c r="AG35"/>
      <c r="AH35"/>
      <c r="AI35"/>
      <c r="AJ35"/>
      <c r="AK35"/>
      <c r="AL35"/>
      <c r="AM35"/>
      <c r="AN35"/>
      <c r="AO35"/>
      <c r="AP35"/>
      <c r="AQ35"/>
      <c r="AR35"/>
      <c r="AS35"/>
      <c r="AT35"/>
      <c r="AU35"/>
      <c r="AV35"/>
    </row>
    <row r="36" spans="1:48" ht="14.25" customHeight="1">
      <c r="A36" s="3"/>
      <c r="B36" s="3"/>
      <c r="C36" s="636"/>
      <c r="D36" s="15" t="s">
        <v>72</v>
      </c>
      <c r="E36" s="6" t="s">
        <v>73</v>
      </c>
      <c r="F36" s="642"/>
      <c r="G36" s="643"/>
      <c r="H36" s="644"/>
      <c r="I36" s="244"/>
      <c r="J36" s="278">
        <v>0</v>
      </c>
      <c r="K36" s="717"/>
      <c r="L36" s="770"/>
      <c r="M36" s="644"/>
      <c r="N36" s="269"/>
      <c r="O36" s="278">
        <v>0</v>
      </c>
      <c r="P36" s="717"/>
      <c r="Q36" s="770"/>
      <c r="R36" s="644"/>
      <c r="S36" s="269"/>
      <c r="T36" s="278">
        <v>0</v>
      </c>
      <c r="U36" s="642"/>
      <c r="V36" s="770"/>
      <c r="W36" s="644"/>
      <c r="X36" s="269"/>
      <c r="Y36" s="278">
        <v>0</v>
      </c>
      <c r="Z36" s="286">
        <f>SUM(J36,O36,T36,Y36)</f>
        <v>0</v>
      </c>
      <c r="AA36" s="3"/>
      <c r="AB36"/>
      <c r="AC36"/>
      <c r="AD36"/>
      <c r="AE36"/>
      <c r="AF36"/>
      <c r="AG36"/>
      <c r="AH36"/>
      <c r="AI36"/>
      <c r="AJ36"/>
      <c r="AK36"/>
      <c r="AL36"/>
      <c r="AM36"/>
      <c r="AN36"/>
      <c r="AO36"/>
      <c r="AP36"/>
      <c r="AQ36"/>
      <c r="AR36"/>
      <c r="AS36"/>
      <c r="AT36"/>
      <c r="AU36"/>
      <c r="AV36"/>
    </row>
    <row r="37" spans="1:48" ht="14.25" customHeight="1" thickBot="1">
      <c r="A37" s="3"/>
      <c r="B37" s="3"/>
      <c r="C37" s="636"/>
      <c r="D37" s="28" t="s">
        <v>74</v>
      </c>
      <c r="E37" s="29" t="s">
        <v>75</v>
      </c>
      <c r="F37" s="645"/>
      <c r="G37" s="646"/>
      <c r="H37" s="647"/>
      <c r="I37" s="250"/>
      <c r="J37" s="282">
        <v>0</v>
      </c>
      <c r="K37" s="718"/>
      <c r="L37" s="646"/>
      <c r="M37" s="647"/>
      <c r="N37" s="271"/>
      <c r="O37" s="282">
        <v>0</v>
      </c>
      <c r="P37" s="718"/>
      <c r="Q37" s="646"/>
      <c r="R37" s="647"/>
      <c r="S37" s="271"/>
      <c r="T37" s="282">
        <v>0</v>
      </c>
      <c r="U37" s="645"/>
      <c r="V37" s="646"/>
      <c r="W37" s="647"/>
      <c r="X37" s="271"/>
      <c r="Y37" s="282">
        <v>0</v>
      </c>
      <c r="Z37" s="287">
        <f>SUM(J37,O37,T37,Y37)</f>
        <v>0</v>
      </c>
      <c r="AA37" s="3"/>
      <c r="AB37"/>
      <c r="AC37"/>
      <c r="AD37"/>
      <c r="AE37"/>
      <c r="AF37"/>
      <c r="AG37"/>
      <c r="AH37"/>
      <c r="AI37"/>
      <c r="AJ37"/>
      <c r="AK37"/>
      <c r="AL37"/>
      <c r="AM37"/>
      <c r="AN37"/>
      <c r="AO37"/>
      <c r="AP37"/>
      <c r="AQ37"/>
      <c r="AR37"/>
      <c r="AS37"/>
      <c r="AT37"/>
      <c r="AU37"/>
      <c r="AV37"/>
    </row>
    <row r="38" spans="1:48" ht="14.25" customHeight="1" thickTop="1">
      <c r="A38" s="3"/>
      <c r="B38" s="3"/>
      <c r="C38" s="637"/>
      <c r="D38" s="3"/>
      <c r="E38" s="4" t="s">
        <v>76</v>
      </c>
      <c r="F38" s="243"/>
      <c r="G38" s="255"/>
      <c r="H38" s="255"/>
      <c r="I38" s="255"/>
      <c r="J38" s="280">
        <v>0</v>
      </c>
      <c r="K38" s="274"/>
      <c r="L38" s="275"/>
      <c r="M38" s="275"/>
      <c r="N38" s="275"/>
      <c r="O38" s="280">
        <v>1182084.6599999999</v>
      </c>
      <c r="P38" s="274"/>
      <c r="Q38" s="275"/>
      <c r="R38" s="275"/>
      <c r="S38" s="275"/>
      <c r="T38" s="280">
        <v>1585240.3399999999</v>
      </c>
      <c r="U38" s="274"/>
      <c r="V38" s="275"/>
      <c r="W38" s="275"/>
      <c r="X38" s="275"/>
      <c r="Y38" s="280">
        <f>SUM(Y35:Y37)</f>
        <v>1728500.3399999999</v>
      </c>
      <c r="Z38" s="288">
        <f>SUM(J38,O38,T38,Y38)</f>
        <v>4495825.34</v>
      </c>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255"/>
      <c r="G39" s="255"/>
      <c r="H39" s="255"/>
      <c r="I39" s="255"/>
      <c r="J39" s="283"/>
      <c r="K39" s="275"/>
      <c r="L39" s="275"/>
      <c r="M39" s="275"/>
      <c r="N39" s="275"/>
      <c r="O39" s="276"/>
      <c r="P39" s="275"/>
      <c r="Q39" s="275"/>
      <c r="R39" s="275"/>
      <c r="S39" s="275"/>
      <c r="T39" s="276"/>
      <c r="U39" s="275"/>
      <c r="V39" s="275"/>
      <c r="W39" s="275"/>
      <c r="X39" s="275"/>
      <c r="Y39" s="276"/>
      <c r="Z39" s="3"/>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73"/>
      <c r="K40" s="73"/>
      <c r="L40" s="73"/>
      <c r="M40" s="73"/>
      <c r="N40" s="73"/>
      <c r="O40" s="73"/>
      <c r="P40" s="73"/>
      <c r="Q40" s="73"/>
      <c r="R40" s="73"/>
      <c r="S40" s="73"/>
      <c r="T40" s="73"/>
      <c r="U40" s="73"/>
      <c r="V40" s="73"/>
      <c r="W40" s="73"/>
      <c r="X40" s="73"/>
      <c r="Y40" s="73"/>
      <c r="Z40" s="3"/>
      <c r="AA40" s="3"/>
      <c r="AB40"/>
      <c r="AC40"/>
      <c r="AD40"/>
      <c r="AE40"/>
      <c r="AF40"/>
      <c r="AG40"/>
      <c r="AH40"/>
      <c r="AI40"/>
      <c r="AJ40"/>
      <c r="AK40"/>
      <c r="AL40"/>
      <c r="AM40"/>
      <c r="AN40"/>
      <c r="AO40"/>
      <c r="AP40"/>
      <c r="AQ40"/>
      <c r="AR40"/>
      <c r="AS40"/>
      <c r="AT40"/>
      <c r="AU40"/>
      <c r="AV40"/>
    </row>
    <row r="41" spans="1:48" ht="14.25" customHeight="1">
      <c r="A41" s="3"/>
      <c r="B41" s="3"/>
      <c r="C41" s="3"/>
      <c r="D41" s="3"/>
      <c r="E41" s="4"/>
      <c r="F41" s="3"/>
      <c r="G41" s="3"/>
      <c r="H41" s="3"/>
      <c r="I41" s="3"/>
      <c r="J41" s="3"/>
      <c r="K41" s="3"/>
      <c r="L41" s="3"/>
      <c r="M41" s="3"/>
      <c r="N41"/>
      <c r="O41"/>
      <c r="P41"/>
      <c r="Q41"/>
      <c r="R41"/>
      <c r="S41"/>
      <c r="T41"/>
      <c r="U41"/>
      <c r="V41"/>
      <c r="W41"/>
      <c r="X41"/>
      <c r="Y41"/>
      <c r="Z41"/>
      <c r="AA41"/>
      <c r="AB41" s="3"/>
      <c r="AC41" s="3"/>
      <c r="AD41" s="3"/>
      <c r="AE41" s="3"/>
      <c r="AF41" s="3"/>
      <c r="AG41" s="3"/>
      <c r="AH41" s="3"/>
      <c r="AI41" s="3"/>
      <c r="AJ41" s="3"/>
      <c r="AK41" s="3"/>
      <c r="AL41" s="3"/>
      <c r="AM41" s="3"/>
      <c r="AN41" s="3"/>
      <c r="AO41" s="3"/>
      <c r="AP41" s="3"/>
      <c r="AQ41" s="3"/>
      <c r="AR41" s="3"/>
      <c r="AS41" s="3"/>
      <c r="AT41" s="3"/>
      <c r="AU41" s="3"/>
      <c r="AV41" s="3"/>
    </row>
    <row r="42" spans="1:48" ht="14.25" customHeight="1">
      <c r="A42" s="3"/>
      <c r="B42" s="3"/>
      <c r="C42" s="3"/>
      <c r="D42" s="3"/>
      <c r="E42" s="3"/>
      <c r="F42" s="633" t="s">
        <v>0</v>
      </c>
      <c r="G42" s="634"/>
      <c r="H42"/>
      <c r="I42"/>
      <c r="J42"/>
      <c r="K42"/>
      <c r="L42"/>
      <c r="M42"/>
      <c r="N42"/>
      <c r="O42"/>
      <c r="P42"/>
      <c r="Q42"/>
      <c r="R42"/>
      <c r="S42"/>
      <c r="T42"/>
      <c r="U42"/>
      <c r="V42"/>
      <c r="W42"/>
      <c r="X42"/>
      <c r="Y42"/>
      <c r="Z42"/>
      <c r="AA42"/>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15" t="s">
        <v>77</v>
      </c>
      <c r="F43" s="15" t="s">
        <v>78</v>
      </c>
      <c r="G43" s="328" t="s">
        <v>79</v>
      </c>
      <c r="H43"/>
      <c r="I43"/>
      <c r="J43"/>
      <c r="K43"/>
      <c r="L43"/>
      <c r="M43"/>
      <c r="N43"/>
      <c r="O43"/>
      <c r="P43"/>
      <c r="Q43"/>
      <c r="R43"/>
      <c r="S43"/>
      <c r="T43"/>
      <c r="U43"/>
      <c r="V43"/>
      <c r="W43"/>
      <c r="X43"/>
      <c r="Y43"/>
      <c r="Z43"/>
      <c r="AA4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30</v>
      </c>
      <c r="F44" s="33">
        <f>J16+O16+T16+Y16</f>
        <v>955142.3</v>
      </c>
      <c r="G44" s="74">
        <f>F44/$G$48</f>
        <v>0.1</v>
      </c>
      <c r="H44"/>
      <c r="I44"/>
      <c r="J44"/>
      <c r="K44"/>
      <c r="L44"/>
      <c r="M44"/>
      <c r="N44"/>
      <c r="O44"/>
      <c r="P44"/>
      <c r="Q44"/>
      <c r="R44"/>
      <c r="S44"/>
      <c r="T44"/>
      <c r="U44"/>
      <c r="V44"/>
      <c r="W44"/>
      <c r="X44"/>
      <c r="Y44"/>
      <c r="Z44"/>
      <c r="AA44"/>
      <c r="AB44" s="3"/>
      <c r="AC44" s="3"/>
      <c r="AD44" s="3"/>
      <c r="AE44" s="3"/>
      <c r="AF44" s="3"/>
      <c r="AG44" s="3"/>
      <c r="AH44" s="3"/>
      <c r="AI44" s="3"/>
      <c r="AJ44" s="3"/>
      <c r="AK44" s="3"/>
      <c r="AL44" s="3"/>
      <c r="AM44" s="3"/>
      <c r="AN44" s="3"/>
      <c r="AO44" s="3"/>
      <c r="AP44" s="3"/>
      <c r="AQ44" s="3"/>
      <c r="AR44" s="3"/>
      <c r="AS44" s="3"/>
      <c r="AT44" s="3"/>
      <c r="AU44" s="3"/>
      <c r="AV44" s="3"/>
    </row>
    <row r="45" spans="1:48" ht="14.25" customHeight="1">
      <c r="A45" s="3"/>
      <c r="B45" s="3"/>
      <c r="C45" s="3"/>
      <c r="D45" s="3"/>
      <c r="E45" s="15" t="s">
        <v>3</v>
      </c>
      <c r="F45" s="33">
        <f>J21+O21+T21+Y21</f>
        <v>573085.38</v>
      </c>
      <c r="G45" s="74">
        <f>F45/$G$48</f>
        <v>0.06</v>
      </c>
      <c r="H45"/>
      <c r="I45"/>
      <c r="J45"/>
      <c r="K45"/>
      <c r="L45"/>
      <c r="M45"/>
      <c r="N45"/>
      <c r="O45"/>
      <c r="P45"/>
      <c r="Q45"/>
      <c r="R45"/>
      <c r="S45"/>
      <c r="T45"/>
      <c r="U45"/>
      <c r="V45"/>
      <c r="W45"/>
      <c r="X45"/>
      <c r="Y45"/>
      <c r="Z45"/>
      <c r="AA45"/>
      <c r="AB45" s="3"/>
      <c r="AC45" s="3"/>
      <c r="AD45" s="3"/>
      <c r="AE45" s="3"/>
      <c r="AF45" s="3"/>
      <c r="AG45" s="3"/>
      <c r="AH45" s="3"/>
      <c r="AI45" s="3"/>
      <c r="AJ45" s="3"/>
      <c r="AK45" s="3"/>
      <c r="AL45" s="3"/>
      <c r="AM45" s="3"/>
      <c r="AN45" s="3"/>
      <c r="AO45" s="3"/>
      <c r="AP45" s="3"/>
      <c r="AQ45" s="3"/>
      <c r="AR45" s="3"/>
      <c r="AS45" s="3"/>
      <c r="AT45" s="3"/>
      <c r="AU45" s="3"/>
      <c r="AV45" s="3"/>
    </row>
    <row r="46" spans="1:48" ht="43.5" customHeight="1">
      <c r="A46" s="3"/>
      <c r="B46" s="3"/>
      <c r="C46" s="3"/>
      <c r="D46" s="3"/>
      <c r="E46" s="15" t="s">
        <v>8</v>
      </c>
      <c r="F46" s="33">
        <f>J33+O33+T33+Y33</f>
        <v>3527369.98</v>
      </c>
      <c r="G46" s="74">
        <f>F46/$G$48</f>
        <v>0.36930308499581688</v>
      </c>
      <c r="H46"/>
      <c r="I46"/>
      <c r="J46"/>
      <c r="K46"/>
      <c r="L46"/>
      <c r="M46"/>
      <c r="N46"/>
      <c r="O46"/>
      <c r="P46"/>
      <c r="Q46"/>
      <c r="R46"/>
      <c r="S46"/>
      <c r="T46"/>
      <c r="U46"/>
      <c r="V46"/>
      <c r="W46"/>
      <c r="X46"/>
      <c r="Y46"/>
      <c r="Z46"/>
      <c r="AA46"/>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15" t="s">
        <v>80</v>
      </c>
      <c r="F47" s="33">
        <f>J38+O38+T38+Y38</f>
        <v>4495825.34</v>
      </c>
      <c r="G47" s="74">
        <f>F47/$G$48</f>
        <v>0.47069691500418315</v>
      </c>
      <c r="H47"/>
      <c r="I47"/>
      <c r="J47"/>
      <c r="K47"/>
      <c r="L47"/>
      <c r="M47"/>
      <c r="N47"/>
      <c r="O47"/>
      <c r="P47"/>
      <c r="Q47"/>
      <c r="R47"/>
      <c r="S47"/>
      <c r="T47"/>
      <c r="U47"/>
      <c r="V47"/>
      <c r="W47"/>
      <c r="X47"/>
      <c r="Y47"/>
      <c r="Z47"/>
      <c r="AA47"/>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1" t="s">
        <v>81</v>
      </c>
      <c r="F48" s="33">
        <f>SUM(F44:F47)</f>
        <v>9551423</v>
      </c>
      <c r="G48" s="33">
        <f>F48</f>
        <v>9551423</v>
      </c>
      <c r="H48"/>
      <c r="I48"/>
      <c r="J48"/>
      <c r="K48"/>
      <c r="L48"/>
      <c r="M48"/>
      <c r="N48"/>
      <c r="O48"/>
      <c r="P48"/>
      <c r="Q48"/>
      <c r="R48"/>
      <c r="S48"/>
      <c r="T48"/>
      <c r="U48"/>
      <c r="V48"/>
      <c r="W48"/>
      <c r="X48"/>
      <c r="Y48"/>
      <c r="Z48"/>
      <c r="AA48"/>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c r="I49"/>
      <c r="J49"/>
      <c r="K49"/>
      <c r="L49"/>
      <c r="M49"/>
      <c r="N49"/>
      <c r="O49"/>
      <c r="P49"/>
      <c r="Q49"/>
      <c r="R49"/>
      <c r="S49"/>
      <c r="T49"/>
      <c r="U49"/>
      <c r="V49"/>
      <c r="W49"/>
      <c r="X49"/>
      <c r="Y49"/>
      <c r="Z49"/>
      <c r="AA49"/>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s="3"/>
      <c r="I50" s="3"/>
      <c r="J50" s="3"/>
      <c r="K50" s="3"/>
      <c r="L50" s="3"/>
      <c r="M50" s="3"/>
      <c r="N50"/>
      <c r="O50"/>
      <c r="P50"/>
      <c r="Q50"/>
      <c r="R50"/>
      <c r="S50"/>
      <c r="T50"/>
      <c r="U50"/>
      <c r="V50"/>
      <c r="W50"/>
      <c r="X50"/>
      <c r="Y50"/>
      <c r="Z50"/>
      <c r="AA50"/>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s="3"/>
      <c r="I51" s="3"/>
      <c r="J51" s="3"/>
      <c r="K51" s="3"/>
      <c r="L51" s="3"/>
      <c r="M51" s="3"/>
      <c r="N51"/>
      <c r="O51"/>
      <c r="P51"/>
      <c r="Q51"/>
      <c r="R51"/>
      <c r="S51"/>
      <c r="T51"/>
      <c r="U51"/>
      <c r="V51"/>
      <c r="W51"/>
      <c r="X51"/>
      <c r="Y51"/>
      <c r="Z51"/>
      <c r="AA51"/>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c r="F52"/>
      <c r="G52"/>
      <c r="H52"/>
      <c r="I52"/>
      <c r="J52"/>
      <c r="K52"/>
      <c r="L52"/>
      <c r="M52" s="3"/>
      <c r="N52"/>
      <c r="O52"/>
      <c r="P52"/>
      <c r="Q52"/>
      <c r="R52"/>
      <c r="S52"/>
      <c r="T52"/>
      <c r="U52"/>
      <c r="V52"/>
      <c r="W52"/>
      <c r="X52"/>
      <c r="Y52"/>
      <c r="Z52"/>
      <c r="AA52"/>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c r="F53"/>
      <c r="G53"/>
      <c r="H53"/>
      <c r="I53"/>
      <c r="J53"/>
      <c r="K53"/>
      <c r="L53"/>
      <c r="M53" s="3"/>
      <c r="N53"/>
      <c r="O53"/>
      <c r="P53"/>
      <c r="Q53"/>
      <c r="R53"/>
      <c r="S53"/>
      <c r="T53"/>
      <c r="U53"/>
      <c r="V53"/>
      <c r="W53"/>
      <c r="X53"/>
      <c r="Y53"/>
      <c r="Z53"/>
      <c r="AA5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c r="F54"/>
      <c r="G54"/>
      <c r="H54"/>
      <c r="I54"/>
      <c r="J54"/>
      <c r="K54"/>
      <c r="L54"/>
      <c r="M54" s="3"/>
      <c r="N54"/>
      <c r="O54"/>
      <c r="P54"/>
      <c r="Q54"/>
      <c r="R54"/>
      <c r="S54"/>
      <c r="T54"/>
      <c r="U54"/>
      <c r="V54"/>
      <c r="W54"/>
      <c r="X54"/>
      <c r="Y54"/>
      <c r="Z54"/>
      <c r="AA54"/>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c r="F55"/>
      <c r="G55"/>
      <c r="H55"/>
      <c r="I55"/>
      <c r="J55"/>
      <c r="K55"/>
      <c r="L55"/>
      <c r="M55" s="3"/>
      <c r="N55"/>
      <c r="O55"/>
      <c r="P55"/>
      <c r="Q55"/>
      <c r="R55"/>
      <c r="S55"/>
      <c r="T55"/>
      <c r="U55"/>
      <c r="V55"/>
      <c r="W55"/>
      <c r="X55"/>
      <c r="Y55"/>
      <c r="Z55"/>
      <c r="AA55"/>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c r="F56"/>
      <c r="G56"/>
      <c r="H56"/>
      <c r="I56"/>
      <c r="J56"/>
      <c r="K56"/>
      <c r="L56"/>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c r="F57"/>
      <c r="G57"/>
      <c r="H57"/>
      <c r="I57"/>
      <c r="J57"/>
      <c r="K57"/>
      <c r="L57"/>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c r="F58"/>
      <c r="G58"/>
      <c r="H58"/>
      <c r="I58"/>
      <c r="J58"/>
      <c r="K58"/>
      <c r="L58"/>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c r="F59"/>
      <c r="G59"/>
      <c r="H59"/>
      <c r="I59"/>
      <c r="J59"/>
      <c r="K59"/>
      <c r="L59"/>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c r="F60"/>
      <c r="G60"/>
      <c r="H60"/>
      <c r="I60"/>
      <c r="J60"/>
      <c r="K60"/>
      <c r="L60"/>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13">
    <mergeCell ref="C12:C16"/>
    <mergeCell ref="C18:C21"/>
    <mergeCell ref="P35:R37"/>
    <mergeCell ref="U35:W37"/>
    <mergeCell ref="F10:J10"/>
    <mergeCell ref="K10:O10"/>
    <mergeCell ref="P10:T10"/>
    <mergeCell ref="U10:Y10"/>
    <mergeCell ref="F42:G42"/>
    <mergeCell ref="C23:C33"/>
    <mergeCell ref="C35:C38"/>
    <mergeCell ref="F35:H37"/>
    <mergeCell ref="K35:M37"/>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5741C-E782-4475-BB06-CB240EC631C1}">
  <dimension ref="A1:AC28"/>
  <sheetViews>
    <sheetView workbookViewId="0">
      <selection activeCell="M33" sqref="M33"/>
    </sheetView>
  </sheetViews>
  <sheetFormatPr defaultRowHeight="14.4"/>
  <cols>
    <col min="1" max="1" width="9" customWidth="1"/>
    <col min="2" max="2" width="9.44140625" customWidth="1"/>
    <col min="3" max="3" width="31.6640625" customWidth="1"/>
    <col min="4" max="4" width="13.33203125" customWidth="1"/>
    <col min="5" max="5" width="11" customWidth="1"/>
    <col min="6" max="6" width="12.109375" customWidth="1"/>
    <col min="7" max="7" width="11.33203125" customWidth="1"/>
    <col min="9" max="9" width="14" customWidth="1"/>
    <col min="13" max="13" width="20.21875" bestFit="1" customWidth="1"/>
    <col min="14" max="15" width="10.21875" bestFit="1" customWidth="1"/>
    <col min="16" max="16" width="11.21875" bestFit="1" customWidth="1"/>
    <col min="18" max="19" width="10.21875" bestFit="1" customWidth="1"/>
    <col min="20" max="20" width="11.21875" bestFit="1" customWidth="1"/>
    <col min="22" max="23" width="10.21875" bestFit="1" customWidth="1"/>
    <col min="24" max="24" width="11.21875" bestFit="1" customWidth="1"/>
    <col min="26" max="27" width="10.21875" bestFit="1" customWidth="1"/>
    <col min="28" max="28" width="11.21875" bestFit="1" customWidth="1"/>
    <col min="29" max="29" width="13.88671875" bestFit="1" customWidth="1"/>
  </cols>
  <sheetData>
    <row r="1" spans="1:29" ht="29.4" thickBot="1">
      <c r="A1" s="180"/>
      <c r="B1" s="181" t="s">
        <v>22</v>
      </c>
      <c r="C1" s="182" t="s">
        <v>23</v>
      </c>
      <c r="D1" s="183" t="s">
        <v>141</v>
      </c>
      <c r="E1" s="183" t="s">
        <v>142</v>
      </c>
      <c r="F1" s="183" t="s">
        <v>143</v>
      </c>
      <c r="G1" s="183" t="s">
        <v>144</v>
      </c>
      <c r="M1" s="583" t="s">
        <v>221</v>
      </c>
      <c r="N1" s="583"/>
      <c r="O1" s="583"/>
      <c r="P1" s="583"/>
      <c r="Q1" s="583"/>
      <c r="R1" s="583"/>
      <c r="S1" s="583"/>
      <c r="T1" s="583"/>
      <c r="U1" s="583"/>
      <c r="V1" s="583"/>
      <c r="W1" s="583"/>
      <c r="X1" s="583"/>
      <c r="Y1" s="583"/>
      <c r="Z1" s="583"/>
      <c r="AA1" s="583"/>
      <c r="AB1" s="583"/>
      <c r="AC1" s="583"/>
    </row>
    <row r="2" spans="1:29" ht="28.8">
      <c r="A2" s="589" t="s">
        <v>30</v>
      </c>
      <c r="B2" s="185" t="s">
        <v>31</v>
      </c>
      <c r="C2" s="186" t="s">
        <v>32</v>
      </c>
      <c r="D2" s="187">
        <f>'WET - Overall'!J9</f>
        <v>85470</v>
      </c>
      <c r="E2" s="187">
        <f>'WET - Overall'!O9</f>
        <v>81300</v>
      </c>
      <c r="F2" s="187">
        <f>'WET - Overall'!T9</f>
        <v>84600</v>
      </c>
      <c r="G2" s="187">
        <f>'WET - Overall'!Y9</f>
        <v>86400</v>
      </c>
      <c r="M2" s="2"/>
      <c r="N2" s="583">
        <v>2024</v>
      </c>
      <c r="O2" s="583"/>
      <c r="P2" s="583"/>
      <c r="Q2" s="583"/>
      <c r="R2" s="583">
        <v>2025</v>
      </c>
      <c r="S2" s="583"/>
      <c r="T2" s="583"/>
      <c r="U2" s="583"/>
      <c r="V2" s="583">
        <v>2026</v>
      </c>
      <c r="W2" s="583"/>
      <c r="X2" s="583"/>
      <c r="Y2" s="583"/>
      <c r="Z2" s="583">
        <v>2027</v>
      </c>
      <c r="AA2" s="583"/>
      <c r="AB2" s="583"/>
      <c r="AC2" s="583"/>
    </row>
    <row r="3" spans="1:29">
      <c r="A3" s="590"/>
      <c r="B3" s="189" t="s">
        <v>33</v>
      </c>
      <c r="C3" s="190" t="s">
        <v>34</v>
      </c>
      <c r="D3" s="187">
        <f>'WET - Overall'!J10</f>
        <v>60606</v>
      </c>
      <c r="E3" s="187">
        <f>'WET - Overall'!O10</f>
        <v>71544</v>
      </c>
      <c r="F3" s="187">
        <f>'WET - Overall'!T10</f>
        <v>74448</v>
      </c>
      <c r="G3" s="187">
        <f>'WET - Overall'!Y10</f>
        <v>76032</v>
      </c>
      <c r="M3" s="2" t="s">
        <v>210</v>
      </c>
      <c r="N3" s="2" t="s">
        <v>30</v>
      </c>
      <c r="O3" s="2" t="s">
        <v>3</v>
      </c>
      <c r="P3" s="2" t="s">
        <v>4</v>
      </c>
      <c r="Q3" s="2" t="s">
        <v>5</v>
      </c>
      <c r="R3" s="2" t="s">
        <v>30</v>
      </c>
      <c r="S3" s="2" t="s">
        <v>3</v>
      </c>
      <c r="T3" s="2" t="s">
        <v>4</v>
      </c>
      <c r="U3" s="2" t="s">
        <v>5</v>
      </c>
      <c r="V3" s="2" t="s">
        <v>30</v>
      </c>
      <c r="W3" s="2" t="s">
        <v>3</v>
      </c>
      <c r="X3" s="2" t="s">
        <v>4</v>
      </c>
      <c r="Y3" s="2" t="s">
        <v>5</v>
      </c>
      <c r="Z3" s="2" t="s">
        <v>30</v>
      </c>
      <c r="AA3" s="2" t="s">
        <v>3</v>
      </c>
      <c r="AB3" s="2" t="s">
        <v>4</v>
      </c>
      <c r="AC3" s="2" t="s">
        <v>5</v>
      </c>
    </row>
    <row r="4" spans="1:29">
      <c r="A4" s="590"/>
      <c r="B4" s="189" t="s">
        <v>35</v>
      </c>
      <c r="C4" s="190" t="s">
        <v>36</v>
      </c>
      <c r="D4" s="187">
        <f>'WET - Overall'!J11</f>
        <v>9324</v>
      </c>
      <c r="E4" s="187">
        <f>'WET - Overall'!O11</f>
        <v>9756</v>
      </c>
      <c r="F4" s="187">
        <f>'WET - Overall'!T11</f>
        <v>10152</v>
      </c>
      <c r="G4" s="187">
        <f>'WET - Overall'!Y11</f>
        <v>10368</v>
      </c>
      <c r="M4" s="2" t="s">
        <v>211</v>
      </c>
      <c r="N4" s="238">
        <v>30000</v>
      </c>
      <c r="O4" s="238">
        <v>30000</v>
      </c>
      <c r="P4" s="238">
        <v>440000</v>
      </c>
      <c r="Q4" s="238">
        <v>0</v>
      </c>
      <c r="R4" s="238">
        <v>30000</v>
      </c>
      <c r="S4" s="238">
        <v>30000</v>
      </c>
      <c r="T4" s="238">
        <v>440000</v>
      </c>
      <c r="U4" s="238">
        <v>0</v>
      </c>
      <c r="V4" s="238">
        <v>30000</v>
      </c>
      <c r="W4" s="238">
        <v>30000</v>
      </c>
      <c r="X4" s="238">
        <v>440000</v>
      </c>
      <c r="Y4" s="238">
        <v>0</v>
      </c>
      <c r="Z4" s="238">
        <v>30000</v>
      </c>
      <c r="AA4" s="238">
        <v>30000</v>
      </c>
      <c r="AB4" s="238">
        <v>440000</v>
      </c>
      <c r="AC4" s="235">
        <v>0</v>
      </c>
    </row>
    <row r="5" spans="1:29" ht="15" thickBot="1">
      <c r="A5" s="590"/>
      <c r="B5" s="192" t="s">
        <v>37</v>
      </c>
      <c r="C5" s="193" t="s">
        <v>38</v>
      </c>
      <c r="D5" s="187">
        <f>'WET - Overall'!J12</f>
        <v>0</v>
      </c>
      <c r="E5" s="187">
        <f>'WET - Overall'!O12</f>
        <v>0</v>
      </c>
      <c r="F5" s="187">
        <f>'WET - Overall'!T12</f>
        <v>0</v>
      </c>
      <c r="G5" s="187">
        <f>'WET - Overall'!Y12</f>
        <v>0</v>
      </c>
      <c r="M5" s="2" t="s">
        <v>186</v>
      </c>
      <c r="N5" s="238">
        <v>33600</v>
      </c>
      <c r="O5" s="238">
        <v>33600</v>
      </c>
      <c r="P5" s="238">
        <v>492800</v>
      </c>
      <c r="Q5" s="238">
        <v>0</v>
      </c>
      <c r="R5" s="238">
        <v>36600</v>
      </c>
      <c r="S5" s="238">
        <v>36600</v>
      </c>
      <c r="T5" s="238">
        <v>536800</v>
      </c>
      <c r="U5" s="238">
        <v>0</v>
      </c>
      <c r="V5" s="238">
        <v>37200</v>
      </c>
      <c r="W5" s="238">
        <v>37200</v>
      </c>
      <c r="X5" s="238">
        <v>545600</v>
      </c>
      <c r="Y5" s="238">
        <v>0</v>
      </c>
      <c r="Z5" s="238">
        <v>37800</v>
      </c>
      <c r="AA5" s="238">
        <v>37800</v>
      </c>
      <c r="AB5" s="238">
        <v>554400</v>
      </c>
      <c r="AC5" s="235">
        <v>0</v>
      </c>
    </row>
    <row r="6" spans="1:29" ht="15" thickBot="1">
      <c r="A6" s="591"/>
      <c r="B6" s="592" t="s">
        <v>39</v>
      </c>
      <c r="C6" s="592"/>
      <c r="D6" s="194">
        <f>'WET - Overall'!J13</f>
        <v>155400</v>
      </c>
      <c r="E6" s="194">
        <f>'WET - Overall'!O13</f>
        <v>162600</v>
      </c>
      <c r="F6" s="194">
        <f>'WET - Overall'!T13</f>
        <v>169200</v>
      </c>
      <c r="G6" s="194">
        <f>'WET - Overall'!Y13</f>
        <v>172800</v>
      </c>
      <c r="I6" s="228"/>
      <c r="M6" s="2" t="s">
        <v>212</v>
      </c>
      <c r="N6" s="238">
        <v>10800</v>
      </c>
      <c r="O6" s="238">
        <v>10800</v>
      </c>
      <c r="P6" s="238">
        <v>158400</v>
      </c>
      <c r="Q6" s="238">
        <v>0</v>
      </c>
      <c r="R6" s="238">
        <v>12000</v>
      </c>
      <c r="S6" s="238">
        <v>12000</v>
      </c>
      <c r="T6" s="238">
        <v>176000</v>
      </c>
      <c r="U6" s="238">
        <v>0</v>
      </c>
      <c r="V6" s="238">
        <v>15000</v>
      </c>
      <c r="W6" s="238">
        <v>15000</v>
      </c>
      <c r="X6" s="238">
        <v>220000</v>
      </c>
      <c r="Y6" s="238">
        <v>0</v>
      </c>
      <c r="Z6" s="238">
        <v>18000</v>
      </c>
      <c r="AA6" s="238">
        <v>18000</v>
      </c>
      <c r="AB6" s="238">
        <v>264000</v>
      </c>
      <c r="AC6" s="235">
        <v>0</v>
      </c>
    </row>
    <row r="7" spans="1:29" ht="15" thickBot="1">
      <c r="A7" s="188"/>
      <c r="B7" s="196"/>
      <c r="C7" s="195"/>
      <c r="D7" s="197"/>
      <c r="E7" s="197"/>
      <c r="F7" s="197"/>
      <c r="G7" s="197"/>
      <c r="I7" s="228"/>
      <c r="M7" s="2" t="s">
        <v>187</v>
      </c>
      <c r="N7" s="238">
        <v>30000</v>
      </c>
      <c r="O7" s="238">
        <v>30000</v>
      </c>
      <c r="P7" s="238">
        <v>440000</v>
      </c>
      <c r="Q7" s="238">
        <v>0</v>
      </c>
      <c r="R7" s="238">
        <v>30000</v>
      </c>
      <c r="S7" s="238">
        <v>30000</v>
      </c>
      <c r="T7" s="238">
        <v>440000</v>
      </c>
      <c r="U7" s="238">
        <v>0</v>
      </c>
      <c r="V7" s="238">
        <v>33000</v>
      </c>
      <c r="W7" s="238">
        <v>33000</v>
      </c>
      <c r="X7" s="238">
        <v>484000</v>
      </c>
      <c r="Y7" s="238">
        <v>0</v>
      </c>
      <c r="Z7" s="238">
        <v>33000</v>
      </c>
      <c r="AA7" s="238">
        <v>33000</v>
      </c>
      <c r="AB7" s="238">
        <v>484000</v>
      </c>
      <c r="AC7" s="235">
        <v>0</v>
      </c>
    </row>
    <row r="8" spans="1:29">
      <c r="A8" s="593" t="s">
        <v>3</v>
      </c>
      <c r="B8" s="198" t="s">
        <v>41</v>
      </c>
      <c r="C8" s="199" t="s">
        <v>42</v>
      </c>
      <c r="D8" s="200">
        <f>'WET - Overall'!J15</f>
        <v>85470</v>
      </c>
      <c r="E8" s="200">
        <f>'WET - Overall'!O15</f>
        <v>73170</v>
      </c>
      <c r="F8" s="200">
        <f>'WET - Overall'!T15</f>
        <v>71064</v>
      </c>
      <c r="G8" s="200">
        <f>'WET - Overall'!Y15</f>
        <v>72576</v>
      </c>
      <c r="I8" s="228"/>
      <c r="M8" s="2" t="s">
        <v>185</v>
      </c>
      <c r="N8" s="238">
        <v>51000</v>
      </c>
      <c r="O8" s="238">
        <v>51000</v>
      </c>
      <c r="P8" s="238">
        <v>748000</v>
      </c>
      <c r="Q8" s="238">
        <v>0</v>
      </c>
      <c r="R8" s="238">
        <v>54000</v>
      </c>
      <c r="S8" s="238">
        <v>54000</v>
      </c>
      <c r="T8" s="238">
        <v>792000</v>
      </c>
      <c r="U8" s="238">
        <v>0</v>
      </c>
      <c r="V8" s="238">
        <v>54000</v>
      </c>
      <c r="W8" s="238">
        <v>54000</v>
      </c>
      <c r="X8" s="238">
        <v>792000</v>
      </c>
      <c r="Y8" s="238">
        <v>0</v>
      </c>
      <c r="Z8" s="238">
        <v>54000</v>
      </c>
      <c r="AA8" s="238">
        <v>54000</v>
      </c>
      <c r="AB8" s="238">
        <v>792000</v>
      </c>
      <c r="AC8" s="235">
        <v>0</v>
      </c>
    </row>
    <row r="9" spans="1:29">
      <c r="A9" s="590"/>
      <c r="B9" s="201" t="s">
        <v>43</v>
      </c>
      <c r="C9" s="202" t="s">
        <v>44</v>
      </c>
      <c r="D9" s="187">
        <f>'WET - Overall'!J16</f>
        <v>69930</v>
      </c>
      <c r="E9" s="187">
        <f>'WET - Overall'!O16</f>
        <v>89430</v>
      </c>
      <c r="F9" s="187">
        <f>'WET - Overall'!T16</f>
        <v>98136</v>
      </c>
      <c r="G9" s="187">
        <f>'WET - Overall'!Y16</f>
        <v>100224</v>
      </c>
      <c r="I9" s="228"/>
      <c r="AB9" s="570" t="s">
        <v>9</v>
      </c>
      <c r="AC9" s="569">
        <f>SUM(N4:AB8)</f>
        <v>11000000</v>
      </c>
    </row>
    <row r="10" spans="1:29" ht="15" thickBot="1">
      <c r="A10" s="590"/>
      <c r="B10" s="203" t="s">
        <v>45</v>
      </c>
      <c r="C10" s="204" t="s">
        <v>46</v>
      </c>
      <c r="D10" s="205">
        <f>'WET - Overall'!J17</f>
        <v>0</v>
      </c>
      <c r="E10" s="205">
        <f>'WET - Overall'!O17</f>
        <v>0</v>
      </c>
      <c r="F10" s="205">
        <f>'WET - Overall'!T17</f>
        <v>0</v>
      </c>
      <c r="G10" s="205">
        <f>'WET - Overall'!Y17</f>
        <v>0</v>
      </c>
      <c r="I10" s="228"/>
    </row>
    <row r="11" spans="1:29" ht="15" thickBot="1">
      <c r="A11" s="591"/>
      <c r="B11" s="587" t="s">
        <v>47</v>
      </c>
      <c r="C11" s="594"/>
      <c r="D11" s="207">
        <f>'WET - Overall'!J18</f>
        <v>155400</v>
      </c>
      <c r="E11" s="207">
        <f>'WET - Overall'!O18</f>
        <v>162600</v>
      </c>
      <c r="F11" s="207">
        <f>'WET - Overall'!T18</f>
        <v>169200</v>
      </c>
      <c r="G11" s="207">
        <f>'WET - Overall'!Y18</f>
        <v>172800</v>
      </c>
      <c r="I11" s="228"/>
    </row>
    <row r="12" spans="1:29" ht="15" thickBot="1">
      <c r="A12" s="188"/>
      <c r="B12" s="196"/>
      <c r="C12" s="188"/>
      <c r="D12" s="197"/>
      <c r="E12" s="197"/>
      <c r="F12" s="197"/>
      <c r="G12" s="197"/>
      <c r="I12" s="228"/>
    </row>
    <row r="13" spans="1:29" ht="28.95" customHeight="1">
      <c r="A13" s="595" t="s">
        <v>48</v>
      </c>
      <c r="B13" s="198" t="s">
        <v>49</v>
      </c>
      <c r="C13" s="208" t="s">
        <v>50</v>
      </c>
      <c r="D13" s="200">
        <f>'WET - Overall'!J20</f>
        <v>273504</v>
      </c>
      <c r="E13" s="200">
        <f>'WET - Overall'!O20</f>
        <v>286176</v>
      </c>
      <c r="F13" s="200">
        <f>'WET - Overall'!T20</f>
        <v>297792</v>
      </c>
      <c r="G13" s="200">
        <f>'WET - Overall'!Y20</f>
        <v>304128</v>
      </c>
      <c r="I13" s="228"/>
    </row>
    <row r="14" spans="1:29" ht="28.8">
      <c r="A14" s="590"/>
      <c r="B14" s="201" t="s">
        <v>51</v>
      </c>
      <c r="C14" s="209" t="s">
        <v>52</v>
      </c>
      <c r="D14" s="191">
        <f>'WET - Overall'!J21</f>
        <v>273504</v>
      </c>
      <c r="E14" s="191">
        <f>'WET - Overall'!O21</f>
        <v>286176</v>
      </c>
      <c r="F14" s="191">
        <f>'WET - Overall'!T21</f>
        <v>297792</v>
      </c>
      <c r="G14" s="191">
        <f>'WET - Overall'!Y21</f>
        <v>304128</v>
      </c>
      <c r="I14" s="228"/>
      <c r="N14" s="234"/>
      <c r="O14" s="234"/>
      <c r="P14" s="234"/>
      <c r="Q14" s="234"/>
      <c r="R14" s="232"/>
    </row>
    <row r="15" spans="1:29" ht="28.8">
      <c r="A15" s="590"/>
      <c r="B15" s="201" t="s">
        <v>53</v>
      </c>
      <c r="C15" s="210" t="s">
        <v>54</v>
      </c>
      <c r="D15" s="191">
        <f>'WET - Overall'!J22</f>
        <v>273504</v>
      </c>
      <c r="E15" s="191">
        <f>'WET - Overall'!O22</f>
        <v>286176</v>
      </c>
      <c r="F15" s="191">
        <f>'WET - Overall'!T22</f>
        <v>297792</v>
      </c>
      <c r="G15" s="191">
        <f>'WET - Overall'!Y22</f>
        <v>304128</v>
      </c>
      <c r="I15" s="228"/>
      <c r="N15" s="234"/>
      <c r="O15" s="234"/>
      <c r="P15" s="234"/>
      <c r="Q15" s="234"/>
      <c r="R15" s="232"/>
    </row>
    <row r="16" spans="1:29">
      <c r="A16" s="590"/>
      <c r="B16" s="201" t="s">
        <v>55</v>
      </c>
      <c r="C16" s="202" t="s">
        <v>56</v>
      </c>
      <c r="D16" s="191">
        <f>'WET - Overall'!J23</f>
        <v>227920</v>
      </c>
      <c r="E16" s="191">
        <f>'WET - Overall'!O23</f>
        <v>238480</v>
      </c>
      <c r="F16" s="191">
        <f>'WET - Overall'!T23</f>
        <v>248160</v>
      </c>
      <c r="G16" s="191">
        <f>'WET - Overall'!Y23</f>
        <v>253440</v>
      </c>
      <c r="I16" s="228"/>
      <c r="N16" s="234"/>
      <c r="O16" s="234"/>
      <c r="P16" s="234"/>
      <c r="Q16" s="234"/>
      <c r="R16" s="232"/>
    </row>
    <row r="17" spans="1:18">
      <c r="A17" s="590"/>
      <c r="B17" s="201" t="s">
        <v>57</v>
      </c>
      <c r="C17" s="202" t="s">
        <v>58</v>
      </c>
      <c r="D17" s="191">
        <f>'WET - Overall'!J24</f>
        <v>250712</v>
      </c>
      <c r="E17" s="191">
        <f>'WET - Overall'!O24</f>
        <v>262328</v>
      </c>
      <c r="F17" s="191">
        <f>'WET - Overall'!T24</f>
        <v>272976</v>
      </c>
      <c r="G17" s="191">
        <f>'WET - Overall'!Y24</f>
        <v>278784</v>
      </c>
      <c r="I17" s="228"/>
      <c r="N17" s="234"/>
      <c r="O17" s="234"/>
      <c r="P17" s="234"/>
      <c r="Q17" s="234"/>
      <c r="R17" s="232"/>
    </row>
    <row r="18" spans="1:18" ht="43.2">
      <c r="A18" s="590"/>
      <c r="B18" s="201" t="s">
        <v>59</v>
      </c>
      <c r="C18" s="210" t="s">
        <v>60</v>
      </c>
      <c r="D18" s="191">
        <f>'WET - Overall'!J25</f>
        <v>205128</v>
      </c>
      <c r="E18" s="191">
        <f>'WET - Overall'!O25</f>
        <v>214632</v>
      </c>
      <c r="F18" s="191">
        <f>'WET - Overall'!T25</f>
        <v>223344</v>
      </c>
      <c r="G18" s="191">
        <f>'WET - Overall'!Y25</f>
        <v>228096</v>
      </c>
      <c r="I18" s="228"/>
      <c r="N18" s="234"/>
      <c r="O18" s="234"/>
      <c r="P18" s="234"/>
      <c r="Q18" s="234"/>
      <c r="R18" s="232"/>
    </row>
    <row r="19" spans="1:18">
      <c r="A19" s="590"/>
      <c r="B19" s="201" t="s">
        <v>61</v>
      </c>
      <c r="C19" s="210" t="s">
        <v>62</v>
      </c>
      <c r="D19" s="191">
        <f>'WET - Overall'!J26</f>
        <v>227920</v>
      </c>
      <c r="E19" s="191">
        <f>'WET - Overall'!O26</f>
        <v>238480</v>
      </c>
      <c r="F19" s="191">
        <f>'WET - Overall'!T26</f>
        <v>248160</v>
      </c>
      <c r="G19" s="191">
        <f>'WET - Overall'!Y26</f>
        <v>253440</v>
      </c>
      <c r="I19" s="228"/>
      <c r="N19" s="232"/>
      <c r="O19" s="232"/>
      <c r="P19" s="232"/>
      <c r="Q19" s="232"/>
      <c r="R19" s="232"/>
    </row>
    <row r="20" spans="1:18">
      <c r="A20" s="590"/>
      <c r="B20" s="201" t="s">
        <v>63</v>
      </c>
      <c r="C20" s="202" t="s">
        <v>64</v>
      </c>
      <c r="D20" s="191">
        <f>'WET - Overall'!J27</f>
        <v>273504</v>
      </c>
      <c r="E20" s="191">
        <f>'WET - Overall'!O27</f>
        <v>286176</v>
      </c>
      <c r="F20" s="191">
        <f>'WET - Overall'!T27</f>
        <v>297792</v>
      </c>
      <c r="G20" s="191">
        <f>'WET - Overall'!Y27</f>
        <v>304128</v>
      </c>
      <c r="I20" s="228"/>
    </row>
    <row r="21" spans="1:18">
      <c r="A21" s="590"/>
      <c r="B21" s="201" t="s">
        <v>65</v>
      </c>
      <c r="C21" s="202" t="s">
        <v>66</v>
      </c>
      <c r="D21" s="191">
        <f>'WET - Overall'!J28</f>
        <v>273504</v>
      </c>
      <c r="E21" s="191">
        <f>'WET - Overall'!O28</f>
        <v>286176</v>
      </c>
      <c r="F21" s="191">
        <f>'WET - Overall'!T28</f>
        <v>297792</v>
      </c>
      <c r="G21" s="191">
        <f>'WET - Overall'!Y28</f>
        <v>304128</v>
      </c>
      <c r="I21" s="228"/>
    </row>
    <row r="22" spans="1:18" ht="43.8" thickBot="1">
      <c r="A22" s="590"/>
      <c r="B22" s="203" t="s">
        <v>67</v>
      </c>
      <c r="C22" s="230" t="s">
        <v>145</v>
      </c>
      <c r="D22" s="206">
        <f>'WET - Overall'!J29</f>
        <v>0</v>
      </c>
      <c r="E22" s="206">
        <f>'WET - Overall'!O29</f>
        <v>0</v>
      </c>
      <c r="F22" s="206">
        <f>'WET - Overall'!T29</f>
        <v>0</v>
      </c>
      <c r="G22" s="206">
        <f>'WET - Overall'!Y29</f>
        <v>0</v>
      </c>
    </row>
    <row r="23" spans="1:18" ht="15" thickBot="1">
      <c r="A23" s="591"/>
      <c r="B23" s="596" t="s">
        <v>68</v>
      </c>
      <c r="C23" s="597"/>
      <c r="D23" s="207">
        <f>'WET - Overall'!J30</f>
        <v>2279200</v>
      </c>
      <c r="E23" s="207">
        <f>'WET - Overall'!O30</f>
        <v>2384800</v>
      </c>
      <c r="F23" s="207">
        <f>'WET - Overall'!T30</f>
        <v>2481600</v>
      </c>
      <c r="G23" s="207">
        <f>'WET - Overall'!Y30</f>
        <v>2534400</v>
      </c>
    </row>
    <row r="24" spans="1:18" ht="15" thickBot="1">
      <c r="A24" s="188"/>
      <c r="B24" s="196"/>
      <c r="C24" s="188"/>
      <c r="D24" s="188"/>
      <c r="E24" s="188"/>
      <c r="F24" s="188"/>
      <c r="G24" s="188"/>
    </row>
    <row r="25" spans="1:18">
      <c r="A25" s="584" t="s">
        <v>69</v>
      </c>
      <c r="B25" s="211" t="s">
        <v>70</v>
      </c>
      <c r="C25" s="212" t="s">
        <v>71</v>
      </c>
      <c r="D25" s="200">
        <f>'WET - Overall'!J32</f>
        <v>0</v>
      </c>
      <c r="E25" s="200">
        <f>'WET - Overall'!O32</f>
        <v>0</v>
      </c>
      <c r="F25" s="200">
        <f>'WET - Overall'!T32</f>
        <v>0</v>
      </c>
      <c r="G25" s="200">
        <f>'WET - Overall'!Y32</f>
        <v>0</v>
      </c>
    </row>
    <row r="26" spans="1:18">
      <c r="A26" s="585"/>
      <c r="B26" s="213" t="s">
        <v>72</v>
      </c>
      <c r="C26" s="214" t="s">
        <v>73</v>
      </c>
      <c r="D26" s="191">
        <f>'WET - Overall'!J33</f>
        <v>0</v>
      </c>
      <c r="E26" s="191">
        <f>'WET - Overall'!O33</f>
        <v>0</v>
      </c>
      <c r="F26" s="191">
        <f>'WET - Overall'!T33</f>
        <v>0</v>
      </c>
      <c r="G26" s="191">
        <f>'WET - Overall'!Y33</f>
        <v>0</v>
      </c>
    </row>
    <row r="27" spans="1:18" ht="43.8" thickBot="1">
      <c r="A27" s="585"/>
      <c r="B27" s="215" t="s">
        <v>74</v>
      </c>
      <c r="C27" s="216" t="s">
        <v>75</v>
      </c>
      <c r="D27" s="191">
        <f>'WET - Overall'!J34</f>
        <v>0</v>
      </c>
      <c r="E27" s="191">
        <f>'WET - Overall'!O34</f>
        <v>0</v>
      </c>
      <c r="F27" s="191">
        <f>'WET - Overall'!T34</f>
        <v>0</v>
      </c>
      <c r="G27" s="191">
        <f>'WET - Overall'!Y34</f>
        <v>0</v>
      </c>
    </row>
    <row r="28" spans="1:18" ht="15" thickBot="1">
      <c r="A28" s="586"/>
      <c r="B28" s="587" t="s">
        <v>76</v>
      </c>
      <c r="C28" s="588"/>
      <c r="D28" s="218">
        <f>'WET - Overall'!J35</f>
        <v>0</v>
      </c>
      <c r="E28" s="218">
        <f>'WET - Overall'!O35</f>
        <v>0</v>
      </c>
      <c r="F28" s="218">
        <f>'WET - Overall'!T35</f>
        <v>0</v>
      </c>
      <c r="G28" s="218">
        <f>'WET - Overall'!Y35</f>
        <v>0</v>
      </c>
    </row>
  </sheetData>
  <mergeCells count="13">
    <mergeCell ref="A25:A28"/>
    <mergeCell ref="B28:C28"/>
    <mergeCell ref="A2:A6"/>
    <mergeCell ref="B6:C6"/>
    <mergeCell ref="A8:A11"/>
    <mergeCell ref="B11:C11"/>
    <mergeCell ref="A13:A23"/>
    <mergeCell ref="B23:C23"/>
    <mergeCell ref="M1:AC1"/>
    <mergeCell ref="N2:Q2"/>
    <mergeCell ref="R2:U2"/>
    <mergeCell ref="V2:Y2"/>
    <mergeCell ref="Z2:AC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A51A-3708-4F08-A736-D40FA87AC376}">
  <dimension ref="A1:AV999"/>
  <sheetViews>
    <sheetView workbookViewId="0">
      <pane xSplit="3" ySplit="10" topLeftCell="D11" activePane="bottomRight" state="frozen"/>
      <selection pane="topRight" activeCell="D1" sqref="D1"/>
      <selection pane="bottomLeft" activeCell="A12" sqref="A12"/>
      <selection pane="bottomRight" activeCell="K41" sqref="K41"/>
    </sheetView>
  </sheetViews>
  <sheetFormatPr defaultColWidth="14" defaultRowHeight="15" customHeight="1"/>
  <cols>
    <col min="1" max="2" width="9.6640625" style="5" customWidth="1"/>
    <col min="3" max="3" width="15.44140625" style="5" customWidth="1"/>
    <col min="4" max="4" width="9.6640625" style="5" customWidth="1"/>
    <col min="5" max="5" width="52.88671875" style="5" customWidth="1"/>
    <col min="6" max="6" width="11" style="5" customWidth="1"/>
    <col min="7" max="7" width="13.5546875" style="5" customWidth="1"/>
    <col min="8" max="8" width="10.6640625" style="5" customWidth="1"/>
    <col min="9" max="9" width="13.6640625" style="5" customWidth="1"/>
    <col min="10" max="10" width="9.88671875" style="5" customWidth="1"/>
    <col min="11" max="11" width="12.33203125" style="5" customWidth="1"/>
    <col min="12" max="12" width="8.88671875" style="5" customWidth="1"/>
    <col min="13" max="13" width="9.6640625" style="5" customWidth="1"/>
    <col min="14" max="14" width="10.6640625" style="5" customWidth="1"/>
    <col min="15" max="25" width="9.6640625" style="5" customWidth="1"/>
    <col min="26" max="27" width="12.6640625" style="5" customWidth="1"/>
    <col min="28" max="47" width="9.6640625" style="5" customWidth="1"/>
    <col min="48" max="48" width="12.6640625" style="5" customWidth="1"/>
    <col min="49" max="16384" width="14" style="5"/>
  </cols>
  <sheetData>
    <row r="1" spans="1:48" ht="14.25" customHeight="1">
      <c r="A1" s="3"/>
      <c r="B1" s="3"/>
      <c r="C1" s="3"/>
      <c r="D1" s="4" t="s">
        <v>82</v>
      </c>
      <c r="E1" s="3"/>
      <c r="F1" s="3"/>
      <c r="G1" s="3"/>
      <c r="H1" s="3"/>
      <c r="I1" s="3" t="s">
        <v>83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4.25" customHeight="1">
      <c r="A2" s="3"/>
      <c r="B2" s="3"/>
      <c r="C2" s="3"/>
      <c r="D2" s="4"/>
      <c r="E2" s="3"/>
      <c r="F2" s="3"/>
      <c r="G2" s="3"/>
      <c r="H2" s="3"/>
      <c r="I2"/>
      <c r="J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4.25" customHeight="1">
      <c r="A3" s="3"/>
      <c r="B3" s="3"/>
      <c r="C3" s="3"/>
      <c r="D3" s="4" t="s">
        <v>91</v>
      </c>
      <c r="E3" s="3"/>
      <c r="F3" s="266" t="s">
        <v>188</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t="14.25" customHeight="1">
      <c r="A4" s="3"/>
      <c r="B4" s="3"/>
      <c r="C4" s="3"/>
      <c r="D4" s="4" t="s">
        <v>19</v>
      </c>
      <c r="E4" s="3"/>
      <c r="F4" s="266" t="s">
        <v>129</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ht="14.25" customHeight="1">
      <c r="A5" s="3"/>
      <c r="B5" s="3"/>
      <c r="C5" s="3"/>
      <c r="D5" s="4" t="s">
        <v>20</v>
      </c>
      <c r="E5" s="3"/>
      <c r="F5" s="266" t="s">
        <v>6</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14.25" customHeight="1">
      <c r="A6" s="3"/>
      <c r="B6" s="3"/>
      <c r="C6" s="3"/>
      <c r="D6"/>
      <c r="E6"/>
      <c r="F6"/>
      <c r="G6" s="3"/>
      <c r="H6" s="3"/>
      <c r="I6" s="3"/>
      <c r="J6" s="3"/>
      <c r="K6" s="3"/>
      <c r="L6" s="3"/>
      <c r="M6" s="3"/>
      <c r="N6" s="3"/>
      <c r="O6" s="3"/>
      <c r="P6" s="3"/>
      <c r="Q6" s="3"/>
      <c r="R6" s="3"/>
      <c r="S6" s="3"/>
      <c r="T6" s="3"/>
      <c r="U6" s="3"/>
      <c r="V6" s="3"/>
      <c r="W6" s="3"/>
      <c r="X6" s="3"/>
      <c r="Y6" s="3"/>
      <c r="Z6" s="3"/>
      <c r="AA6" s="3"/>
      <c r="AB6"/>
      <c r="AC6"/>
      <c r="AD6"/>
      <c r="AE6"/>
      <c r="AF6"/>
      <c r="AG6"/>
      <c r="AH6"/>
      <c r="AI6"/>
      <c r="AJ6"/>
      <c r="AK6"/>
      <c r="AL6"/>
      <c r="AM6"/>
      <c r="AN6"/>
      <c r="AO6"/>
      <c r="AP6"/>
      <c r="AQ6"/>
      <c r="AR6"/>
      <c r="AS6"/>
      <c r="AT6"/>
      <c r="AU6"/>
      <c r="AV6"/>
    </row>
    <row r="7" spans="1:48" ht="14.25" customHeight="1">
      <c r="A7" s="3"/>
      <c r="B7" s="3"/>
      <c r="C7" s="3"/>
      <c r="D7" s="4"/>
      <c r="E7" s="3"/>
      <c r="G7" s="3"/>
      <c r="H7" s="3"/>
      <c r="I7" s="3"/>
      <c r="J7" s="3"/>
      <c r="K7" s="3"/>
      <c r="L7" s="3"/>
      <c r="M7" s="3"/>
      <c r="N7" s="3"/>
      <c r="O7" s="3"/>
      <c r="P7" s="3"/>
      <c r="Q7" s="3"/>
      <c r="R7" s="3"/>
      <c r="S7" s="3"/>
      <c r="T7" s="3"/>
      <c r="U7" s="3"/>
      <c r="V7" s="3"/>
      <c r="W7" s="3"/>
      <c r="X7" s="3"/>
      <c r="Y7" s="3"/>
      <c r="Z7" s="3"/>
      <c r="AA7" s="3"/>
      <c r="AB7"/>
      <c r="AC7"/>
      <c r="AD7"/>
      <c r="AE7"/>
      <c r="AF7"/>
      <c r="AG7"/>
      <c r="AH7"/>
      <c r="AI7"/>
      <c r="AJ7"/>
      <c r="AK7"/>
      <c r="AL7"/>
      <c r="AM7"/>
      <c r="AN7"/>
      <c r="AO7"/>
      <c r="AP7"/>
      <c r="AQ7"/>
      <c r="AR7"/>
      <c r="AS7"/>
      <c r="AT7"/>
      <c r="AU7"/>
      <c r="AV7"/>
    </row>
    <row r="8" spans="1:48" ht="14.25" customHeight="1">
      <c r="A8" s="3"/>
      <c r="B8" s="3"/>
      <c r="C8" s="3"/>
      <c r="D8" s="4"/>
      <c r="E8"/>
      <c r="F8" s="3"/>
      <c r="G8" s="3"/>
      <c r="H8" s="3"/>
      <c r="I8" s="3"/>
      <c r="J8" s="3"/>
      <c r="K8" s="3"/>
      <c r="L8" s="3"/>
      <c r="M8" s="3"/>
      <c r="N8" s="3"/>
      <c r="O8" s="3"/>
      <c r="P8" s="3"/>
      <c r="Q8" s="3"/>
      <c r="R8" s="3"/>
      <c r="S8" s="3"/>
      <c r="T8" s="3"/>
      <c r="U8" s="3"/>
      <c r="V8" s="3"/>
      <c r="W8" s="3"/>
      <c r="X8" s="3"/>
      <c r="Y8" s="3"/>
      <c r="Z8" s="3"/>
      <c r="AA8" s="3"/>
      <c r="AB8"/>
      <c r="AC8"/>
      <c r="AD8"/>
      <c r="AE8"/>
      <c r="AF8"/>
      <c r="AG8"/>
      <c r="AH8"/>
      <c r="AI8"/>
      <c r="AJ8"/>
      <c r="AK8"/>
      <c r="AL8"/>
      <c r="AM8"/>
      <c r="AN8"/>
      <c r="AO8"/>
      <c r="AP8"/>
      <c r="AQ8"/>
      <c r="AR8"/>
      <c r="AS8"/>
      <c r="AT8"/>
      <c r="AU8"/>
      <c r="AV8"/>
    </row>
    <row r="9" spans="1:48" ht="14.25" customHeight="1">
      <c r="A9" s="3"/>
      <c r="B9" s="3"/>
      <c r="C9" s="3"/>
      <c r="D9" s="3"/>
      <c r="E9"/>
      <c r="F9" s="660">
        <v>2024</v>
      </c>
      <c r="G9" s="661"/>
      <c r="H9" s="661"/>
      <c r="I9" s="661"/>
      <c r="J9" s="662"/>
      <c r="K9" s="660">
        <v>2025</v>
      </c>
      <c r="L9" s="661"/>
      <c r="M9" s="661"/>
      <c r="N9" s="661"/>
      <c r="O9" s="662"/>
      <c r="P9" s="660">
        <v>2026</v>
      </c>
      <c r="Q9" s="661"/>
      <c r="R9" s="661"/>
      <c r="S9" s="661"/>
      <c r="T9" s="662"/>
      <c r="U9" s="660">
        <v>2027</v>
      </c>
      <c r="V9" s="661"/>
      <c r="W9" s="661"/>
      <c r="X9" s="661"/>
      <c r="Y9" s="662"/>
      <c r="Z9" s="7" t="s">
        <v>21</v>
      </c>
      <c r="AA9" s="8"/>
      <c r="AB9"/>
      <c r="AC9"/>
      <c r="AD9"/>
      <c r="AE9"/>
      <c r="AF9"/>
      <c r="AG9"/>
      <c r="AH9"/>
      <c r="AI9"/>
      <c r="AJ9"/>
      <c r="AK9"/>
      <c r="AL9"/>
      <c r="AM9"/>
      <c r="AN9"/>
      <c r="AO9"/>
      <c r="AP9"/>
      <c r="AQ9"/>
      <c r="AR9"/>
      <c r="AS9"/>
      <c r="AT9"/>
      <c r="AU9"/>
      <c r="AV9"/>
    </row>
    <row r="10" spans="1:48" ht="14.25" customHeight="1">
      <c r="A10" s="3"/>
      <c r="B10" s="3"/>
      <c r="C10" s="4"/>
      <c r="D10" s="327" t="s">
        <v>22</v>
      </c>
      <c r="E10" s="327" t="s">
        <v>23</v>
      </c>
      <c r="F10" s="324" t="s">
        <v>24</v>
      </c>
      <c r="G10" s="10" t="s">
        <v>28</v>
      </c>
      <c r="H10" s="10" t="s">
        <v>25</v>
      </c>
      <c r="I10" s="10" t="s">
        <v>29</v>
      </c>
      <c r="J10" s="11" t="s">
        <v>27</v>
      </c>
      <c r="K10" s="9" t="s">
        <v>24</v>
      </c>
      <c r="L10" s="10" t="s">
        <v>28</v>
      </c>
      <c r="M10" s="10" t="s">
        <v>25</v>
      </c>
      <c r="N10" s="10" t="s">
        <v>29</v>
      </c>
      <c r="O10" s="11" t="s">
        <v>27</v>
      </c>
      <c r="P10" s="9" t="s">
        <v>24</v>
      </c>
      <c r="Q10" s="10" t="s">
        <v>28</v>
      </c>
      <c r="R10" s="10" t="s">
        <v>25</v>
      </c>
      <c r="S10" s="10" t="s">
        <v>29</v>
      </c>
      <c r="T10" s="11" t="s">
        <v>27</v>
      </c>
      <c r="U10" s="9" t="s">
        <v>24</v>
      </c>
      <c r="V10" s="10" t="s">
        <v>28</v>
      </c>
      <c r="W10" s="10" t="s">
        <v>25</v>
      </c>
      <c r="X10" s="10" t="s">
        <v>29</v>
      </c>
      <c r="Y10" s="11" t="s">
        <v>27</v>
      </c>
      <c r="Z10" s="12"/>
      <c r="AA10" s="10"/>
      <c r="AB10"/>
      <c r="AC10"/>
      <c r="AD10"/>
      <c r="AE10"/>
      <c r="AF10"/>
      <c r="AG10"/>
      <c r="AH10"/>
      <c r="AI10"/>
      <c r="AJ10"/>
      <c r="AK10"/>
      <c r="AL10"/>
      <c r="AM10"/>
      <c r="AN10"/>
      <c r="AO10"/>
      <c r="AP10"/>
      <c r="AQ10"/>
      <c r="AR10"/>
      <c r="AS10"/>
      <c r="AT10"/>
      <c r="AU10"/>
      <c r="AV10"/>
    </row>
    <row r="11" spans="1:48" ht="14.25" customHeight="1">
      <c r="A11" s="3"/>
      <c r="B11" s="3"/>
      <c r="C11" s="635" t="s">
        <v>30</v>
      </c>
      <c r="D11" s="326" t="s">
        <v>31</v>
      </c>
      <c r="E11" s="27" t="s">
        <v>32</v>
      </c>
      <c r="F11" s="241"/>
      <c r="G11" s="246"/>
      <c r="H11" s="244"/>
      <c r="I11" s="244"/>
      <c r="J11" s="247">
        <v>48000</v>
      </c>
      <c r="K11" s="241"/>
      <c r="L11" s="246"/>
      <c r="M11" s="244"/>
      <c r="N11" s="244"/>
      <c r="O11" s="247">
        <v>51200</v>
      </c>
      <c r="P11" s="244"/>
      <c r="Q11" s="246"/>
      <c r="R11" s="244"/>
      <c r="S11" s="244"/>
      <c r="T11" s="247">
        <v>47600</v>
      </c>
      <c r="U11" s="241"/>
      <c r="V11" s="246"/>
      <c r="W11" s="244"/>
      <c r="X11" s="244"/>
      <c r="Y11" s="247">
        <v>36000</v>
      </c>
      <c r="Z11" s="248">
        <f>SUM(J11,O11,T11,Y11)</f>
        <v>182800</v>
      </c>
      <c r="AA11" s="3"/>
      <c r="AB11"/>
      <c r="AC11"/>
      <c r="AD11"/>
      <c r="AE11"/>
      <c r="AF11"/>
      <c r="AG11"/>
      <c r="AH11"/>
      <c r="AI11"/>
      <c r="AJ11"/>
      <c r="AK11"/>
      <c r="AL11"/>
      <c r="AM11"/>
      <c r="AN11"/>
      <c r="AO11"/>
      <c r="AP11"/>
      <c r="AQ11"/>
      <c r="AR11"/>
      <c r="AS11"/>
      <c r="AT11"/>
      <c r="AU11"/>
      <c r="AV11"/>
    </row>
    <row r="12" spans="1:48" ht="14.25" customHeight="1">
      <c r="A12" s="3"/>
      <c r="B12" s="3"/>
      <c r="C12" s="636"/>
      <c r="D12" s="13" t="s">
        <v>33</v>
      </c>
      <c r="E12" s="6" t="s">
        <v>34</v>
      </c>
      <c r="F12" s="241"/>
      <c r="G12" s="246"/>
      <c r="H12" s="244"/>
      <c r="I12" s="244"/>
      <c r="J12" s="247">
        <v>48000</v>
      </c>
      <c r="K12" s="241"/>
      <c r="L12" s="246"/>
      <c r="M12" s="244"/>
      <c r="N12" s="244"/>
      <c r="O12" s="247">
        <v>44800</v>
      </c>
      <c r="P12" s="244"/>
      <c r="Q12" s="246"/>
      <c r="R12" s="244"/>
      <c r="S12" s="244"/>
      <c r="T12" s="247">
        <v>41650</v>
      </c>
      <c r="U12" s="241"/>
      <c r="V12" s="246"/>
      <c r="W12" s="244"/>
      <c r="X12" s="244"/>
      <c r="Y12" s="247">
        <v>31500</v>
      </c>
      <c r="Z12" s="248">
        <f>SUM(J12,O12,T12,Y12)</f>
        <v>165950</v>
      </c>
      <c r="AA12" s="3"/>
      <c r="AB12"/>
      <c r="AC12"/>
      <c r="AD12"/>
      <c r="AE12"/>
      <c r="AF12"/>
      <c r="AG12"/>
      <c r="AH12"/>
      <c r="AI12"/>
      <c r="AJ12"/>
      <c r="AK12"/>
      <c r="AL12"/>
      <c r="AM12"/>
      <c r="AN12"/>
      <c r="AO12"/>
      <c r="AP12"/>
      <c r="AQ12"/>
      <c r="AR12"/>
      <c r="AS12"/>
      <c r="AT12"/>
      <c r="AU12"/>
      <c r="AV12"/>
    </row>
    <row r="13" spans="1:48" ht="14.25" customHeight="1">
      <c r="A13" s="3"/>
      <c r="B13" s="3"/>
      <c r="C13" s="636"/>
      <c r="D13" s="13" t="s">
        <v>35</v>
      </c>
      <c r="E13" s="6" t="s">
        <v>36</v>
      </c>
      <c r="F13" s="241"/>
      <c r="G13" s="246"/>
      <c r="H13" s="244"/>
      <c r="I13" s="244"/>
      <c r="J13" s="300">
        <v>24000</v>
      </c>
      <c r="K13" s="321"/>
      <c r="L13" s="322"/>
      <c r="M13" s="323"/>
      <c r="N13" s="323"/>
      <c r="O13" s="300">
        <v>32000</v>
      </c>
      <c r="P13" s="323"/>
      <c r="Q13" s="322"/>
      <c r="R13" s="323"/>
      <c r="S13" s="323"/>
      <c r="T13" s="300">
        <v>29750</v>
      </c>
      <c r="U13" s="321"/>
      <c r="V13" s="322"/>
      <c r="W13" s="323"/>
      <c r="X13" s="323"/>
      <c r="Y13" s="300">
        <v>22500</v>
      </c>
      <c r="Z13" s="248">
        <f>SUM(J13,O13,T13,Y13)</f>
        <v>108250</v>
      </c>
      <c r="AA13" s="3"/>
      <c r="AB13"/>
      <c r="AC13"/>
      <c r="AD13"/>
      <c r="AE13"/>
      <c r="AF13"/>
      <c r="AG13"/>
      <c r="AH13"/>
      <c r="AI13"/>
      <c r="AJ13"/>
      <c r="AK13"/>
      <c r="AL13"/>
      <c r="AM13"/>
      <c r="AN13"/>
      <c r="AO13"/>
      <c r="AP13"/>
      <c r="AQ13"/>
      <c r="AR13"/>
      <c r="AS13"/>
      <c r="AT13"/>
      <c r="AU13"/>
      <c r="AV13"/>
    </row>
    <row r="14" spans="1:48" ht="14.25" customHeight="1" thickBot="1">
      <c r="A14" s="3"/>
      <c r="B14" s="3"/>
      <c r="C14" s="636"/>
      <c r="D14" s="18" t="s">
        <v>37</v>
      </c>
      <c r="E14" s="19" t="s">
        <v>38</v>
      </c>
      <c r="F14" s="241"/>
      <c r="G14" s="246"/>
      <c r="H14" s="244"/>
      <c r="I14" s="244"/>
      <c r="J14" s="249">
        <v>0</v>
      </c>
      <c r="K14" s="241"/>
      <c r="L14" s="246"/>
      <c r="M14" s="244"/>
      <c r="N14" s="244"/>
      <c r="O14" s="249">
        <v>0</v>
      </c>
      <c r="P14" s="244"/>
      <c r="Q14" s="246"/>
      <c r="R14" s="244"/>
      <c r="S14" s="244"/>
      <c r="T14" s="249">
        <v>0</v>
      </c>
      <c r="U14" s="245"/>
      <c r="V14" s="246"/>
      <c r="W14" s="250"/>
      <c r="X14" s="250"/>
      <c r="Y14" s="251">
        <v>0</v>
      </c>
      <c r="Z14" s="252">
        <f>SUM(J14,O14,T14,Y14)</f>
        <v>0</v>
      </c>
      <c r="AA14" s="3"/>
      <c r="AB14"/>
      <c r="AC14"/>
      <c r="AD14"/>
      <c r="AE14"/>
      <c r="AF14"/>
      <c r="AG14"/>
      <c r="AH14"/>
      <c r="AI14"/>
      <c r="AJ14"/>
      <c r="AK14"/>
      <c r="AL14"/>
      <c r="AM14"/>
      <c r="AN14"/>
      <c r="AO14"/>
      <c r="AP14"/>
      <c r="AQ14"/>
      <c r="AR14"/>
      <c r="AS14"/>
      <c r="AT14"/>
      <c r="AU14"/>
      <c r="AV14"/>
    </row>
    <row r="15" spans="1:48" ht="14.25" customHeight="1" thickTop="1">
      <c r="A15" s="3"/>
      <c r="B15" s="3"/>
      <c r="C15" s="637"/>
      <c r="D15" s="3"/>
      <c r="E15" s="4" t="s">
        <v>39</v>
      </c>
      <c r="F15" s="242"/>
      <c r="G15" s="253"/>
      <c r="H15" s="253"/>
      <c r="I15" s="253"/>
      <c r="J15" s="254">
        <f>SUM(J11:J14)</f>
        <v>120000</v>
      </c>
      <c r="K15" s="242"/>
      <c r="L15" s="253"/>
      <c r="M15" s="253"/>
      <c r="N15" s="253"/>
      <c r="O15" s="254">
        <f>SUM(O11:O14)</f>
        <v>128000</v>
      </c>
      <c r="P15" s="242"/>
      <c r="Q15" s="253"/>
      <c r="R15" s="253"/>
      <c r="S15" s="253"/>
      <c r="T15" s="254">
        <f>SUM(T11:T14)</f>
        <v>119000</v>
      </c>
      <c r="U15" s="243"/>
      <c r="V15" s="253"/>
      <c r="W15" s="255"/>
      <c r="X15" s="255"/>
      <c r="Y15" s="256">
        <f>SUM(Y11:Y14)</f>
        <v>90000</v>
      </c>
      <c r="Z15" s="257"/>
      <c r="AA15" s="3"/>
      <c r="AB15"/>
      <c r="AC15"/>
      <c r="AD15"/>
      <c r="AE15"/>
      <c r="AF15"/>
      <c r="AG15"/>
      <c r="AH15"/>
      <c r="AI15"/>
      <c r="AJ15"/>
      <c r="AK15"/>
      <c r="AL15"/>
      <c r="AM15"/>
      <c r="AN15"/>
      <c r="AO15"/>
      <c r="AP15"/>
      <c r="AQ15"/>
      <c r="AR15"/>
      <c r="AS15"/>
      <c r="AT15"/>
      <c r="AU15"/>
      <c r="AV15"/>
    </row>
    <row r="16" spans="1:48" ht="14.25" customHeight="1">
      <c r="A16" s="3"/>
      <c r="B16" s="3"/>
      <c r="C16" s="3"/>
      <c r="D16" s="3"/>
      <c r="E16" s="4"/>
      <c r="F16" s="243"/>
      <c r="G16" s="255"/>
      <c r="H16" s="255"/>
      <c r="I16" s="255"/>
      <c r="J16" s="258"/>
      <c r="K16" s="243"/>
      <c r="L16" s="255"/>
      <c r="M16" s="255"/>
      <c r="N16" s="255"/>
      <c r="O16" s="258"/>
      <c r="P16" s="243"/>
      <c r="Q16" s="255"/>
      <c r="R16" s="255"/>
      <c r="S16" s="255"/>
      <c r="T16" s="258"/>
      <c r="U16" s="243"/>
      <c r="V16" s="255"/>
      <c r="W16" s="255"/>
      <c r="X16" s="255"/>
      <c r="Y16" s="258"/>
      <c r="Z16" s="255"/>
      <c r="AA16" s="3"/>
      <c r="AB16"/>
      <c r="AC16"/>
      <c r="AD16"/>
      <c r="AE16"/>
      <c r="AF16"/>
      <c r="AG16"/>
      <c r="AH16"/>
      <c r="AI16"/>
      <c r="AJ16"/>
      <c r="AK16"/>
      <c r="AL16"/>
      <c r="AM16"/>
      <c r="AN16"/>
      <c r="AO16"/>
      <c r="AP16"/>
      <c r="AQ16"/>
      <c r="AR16"/>
      <c r="AS16"/>
      <c r="AT16"/>
      <c r="AU16"/>
      <c r="AV16"/>
    </row>
    <row r="17" spans="1:48" ht="14.25" customHeight="1">
      <c r="A17" s="3"/>
      <c r="B17" s="3"/>
      <c r="C17" s="635" t="s">
        <v>3</v>
      </c>
      <c r="D17" s="13" t="s">
        <v>41</v>
      </c>
      <c r="E17" s="24" t="s">
        <v>42</v>
      </c>
      <c r="F17" s="241"/>
      <c r="G17" s="246"/>
      <c r="H17" s="244"/>
      <c r="I17" s="244"/>
      <c r="J17" s="247">
        <v>48000</v>
      </c>
      <c r="K17" s="244"/>
      <c r="L17" s="246"/>
      <c r="M17" s="244"/>
      <c r="N17" s="244"/>
      <c r="O17" s="247">
        <v>64000</v>
      </c>
      <c r="P17" s="244"/>
      <c r="Q17" s="246"/>
      <c r="R17" s="244"/>
      <c r="S17" s="244"/>
      <c r="T17" s="247">
        <v>68000</v>
      </c>
      <c r="U17" s="241"/>
      <c r="V17" s="246"/>
      <c r="W17" s="244"/>
      <c r="X17" s="244"/>
      <c r="Y17" s="247">
        <v>72000</v>
      </c>
      <c r="Z17" s="248">
        <f>SUM(J17,O17,T17,Y17)</f>
        <v>252000</v>
      </c>
      <c r="AA17" s="3"/>
      <c r="AB17"/>
      <c r="AC17"/>
      <c r="AD17"/>
      <c r="AE17"/>
      <c r="AF17"/>
      <c r="AG17"/>
      <c r="AH17"/>
      <c r="AI17"/>
      <c r="AJ17"/>
      <c r="AK17"/>
      <c r="AL17"/>
      <c r="AM17"/>
      <c r="AN17"/>
      <c r="AO17"/>
      <c r="AP17"/>
      <c r="AQ17"/>
      <c r="AR17"/>
      <c r="AS17"/>
      <c r="AT17"/>
      <c r="AU17"/>
      <c r="AV17"/>
    </row>
    <row r="18" spans="1:48" ht="14.25" customHeight="1">
      <c r="A18" s="3"/>
      <c r="B18" s="3"/>
      <c r="C18" s="636"/>
      <c r="D18" s="13" t="s">
        <v>43</v>
      </c>
      <c r="E18" s="6" t="s">
        <v>44</v>
      </c>
      <c r="F18" s="241"/>
      <c r="G18" s="246"/>
      <c r="H18" s="244"/>
      <c r="I18" s="244"/>
      <c r="J18" s="247">
        <v>12000</v>
      </c>
      <c r="K18" s="244"/>
      <c r="L18" s="246"/>
      <c r="M18" s="244"/>
      <c r="N18" s="244"/>
      <c r="O18" s="247">
        <v>16000</v>
      </c>
      <c r="P18" s="244"/>
      <c r="Q18" s="246"/>
      <c r="R18" s="244"/>
      <c r="S18" s="244"/>
      <c r="T18" s="247">
        <v>17000</v>
      </c>
      <c r="U18" s="241"/>
      <c r="V18" s="246"/>
      <c r="W18" s="244"/>
      <c r="X18" s="244"/>
      <c r="Y18" s="247">
        <v>18000</v>
      </c>
      <c r="Z18" s="248">
        <f>SUM(J18,O18,T18,Y18)</f>
        <v>63000</v>
      </c>
      <c r="AA18" s="3"/>
      <c r="AB18"/>
      <c r="AC18"/>
      <c r="AD18"/>
      <c r="AE18"/>
      <c r="AF18"/>
      <c r="AG18"/>
      <c r="AH18"/>
      <c r="AI18"/>
      <c r="AJ18"/>
      <c r="AK18"/>
      <c r="AL18"/>
      <c r="AM18"/>
      <c r="AN18"/>
      <c r="AO18"/>
      <c r="AP18"/>
      <c r="AQ18"/>
      <c r="AR18"/>
      <c r="AS18"/>
      <c r="AT18"/>
      <c r="AU18"/>
      <c r="AV18"/>
    </row>
    <row r="19" spans="1:48" ht="14.25" customHeight="1" thickBot="1">
      <c r="A19" s="3"/>
      <c r="B19" s="3"/>
      <c r="C19" s="636"/>
      <c r="D19" s="18" t="s">
        <v>45</v>
      </c>
      <c r="E19" s="19" t="s">
        <v>46</v>
      </c>
      <c r="F19" s="241"/>
      <c r="G19" s="246"/>
      <c r="H19" s="244"/>
      <c r="I19" s="244"/>
      <c r="J19" s="247">
        <v>0</v>
      </c>
      <c r="K19" s="244"/>
      <c r="L19" s="246"/>
      <c r="M19" s="244"/>
      <c r="N19" s="244"/>
      <c r="O19" s="247">
        <v>0</v>
      </c>
      <c r="P19" s="244"/>
      <c r="Q19" s="246"/>
      <c r="R19" s="244"/>
      <c r="S19" s="244"/>
      <c r="T19" s="247">
        <v>0</v>
      </c>
      <c r="U19" s="245"/>
      <c r="V19" s="246"/>
      <c r="W19" s="250"/>
      <c r="X19" s="250"/>
      <c r="Y19" s="259">
        <v>0</v>
      </c>
      <c r="Z19" s="260">
        <f>SUM(J19,O19,T19,Y19)</f>
        <v>0</v>
      </c>
      <c r="AA19" s="3"/>
      <c r="AB19"/>
      <c r="AC19"/>
      <c r="AD19"/>
      <c r="AE19"/>
      <c r="AF19"/>
      <c r="AG19"/>
      <c r="AH19"/>
      <c r="AI19"/>
      <c r="AJ19"/>
      <c r="AK19"/>
      <c r="AL19"/>
      <c r="AM19"/>
      <c r="AN19"/>
      <c r="AO19"/>
      <c r="AP19"/>
      <c r="AQ19"/>
      <c r="AR19"/>
      <c r="AS19"/>
      <c r="AT19"/>
      <c r="AU19"/>
      <c r="AV19"/>
    </row>
    <row r="20" spans="1:48" ht="14.25" customHeight="1" thickTop="1">
      <c r="A20" s="3"/>
      <c r="B20" s="3"/>
      <c r="C20" s="637"/>
      <c r="D20" s="3"/>
      <c r="E20" s="4" t="s">
        <v>47</v>
      </c>
      <c r="F20" s="242"/>
      <c r="G20" s="253"/>
      <c r="H20" s="253"/>
      <c r="I20" s="253"/>
      <c r="J20" s="254">
        <f>SUM(J17:J19)</f>
        <v>60000</v>
      </c>
      <c r="K20" s="242"/>
      <c r="L20" s="253"/>
      <c r="M20" s="253"/>
      <c r="N20" s="253"/>
      <c r="O20" s="254">
        <f>SUM(O17:O19)</f>
        <v>80000</v>
      </c>
      <c r="P20" s="242"/>
      <c r="Q20" s="253"/>
      <c r="R20" s="253"/>
      <c r="S20" s="253"/>
      <c r="T20" s="254">
        <f>SUM(T17:T19)</f>
        <v>85000</v>
      </c>
      <c r="U20" s="243"/>
      <c r="V20" s="253"/>
      <c r="W20" s="255"/>
      <c r="X20" s="255"/>
      <c r="Y20" s="256">
        <f>SUM(Y17:Y19)</f>
        <v>90000</v>
      </c>
      <c r="Z20" s="255"/>
      <c r="AA20" s="3"/>
      <c r="AB20"/>
      <c r="AC20"/>
      <c r="AD20"/>
      <c r="AE20"/>
      <c r="AF20"/>
      <c r="AG20"/>
      <c r="AH20"/>
      <c r="AI20"/>
      <c r="AJ20"/>
      <c r="AK20"/>
      <c r="AL20"/>
      <c r="AM20"/>
      <c r="AN20"/>
      <c r="AO20"/>
      <c r="AP20"/>
      <c r="AQ20"/>
      <c r="AR20"/>
      <c r="AS20"/>
      <c r="AT20"/>
      <c r="AU20"/>
      <c r="AV20"/>
    </row>
    <row r="21" spans="1:48" ht="14.25" customHeight="1">
      <c r="A21" s="3"/>
      <c r="B21" s="3"/>
      <c r="C21" s="3"/>
      <c r="D21" s="3"/>
      <c r="E21" s="3"/>
      <c r="F21" s="243"/>
      <c r="G21" s="255"/>
      <c r="H21" s="255"/>
      <c r="I21" s="255"/>
      <c r="J21" s="258"/>
      <c r="K21" s="243"/>
      <c r="L21" s="255"/>
      <c r="M21" s="255"/>
      <c r="N21" s="255"/>
      <c r="O21" s="258"/>
      <c r="P21" s="243"/>
      <c r="Q21" s="255"/>
      <c r="R21" s="255"/>
      <c r="S21" s="255"/>
      <c r="T21" s="258"/>
      <c r="U21" s="243"/>
      <c r="V21" s="255"/>
      <c r="W21" s="255"/>
      <c r="X21" s="255"/>
      <c r="Y21" s="258"/>
      <c r="Z21" s="255"/>
      <c r="AA21" s="3"/>
      <c r="AB21"/>
      <c r="AC21"/>
      <c r="AD21"/>
      <c r="AE21"/>
      <c r="AF21"/>
      <c r="AG21"/>
      <c r="AH21"/>
      <c r="AI21"/>
      <c r="AJ21"/>
      <c r="AK21"/>
      <c r="AL21"/>
      <c r="AM21"/>
      <c r="AN21"/>
      <c r="AO21"/>
      <c r="AP21"/>
      <c r="AQ21"/>
      <c r="AR21"/>
      <c r="AS21"/>
      <c r="AT21"/>
      <c r="AU21"/>
      <c r="AV21"/>
    </row>
    <row r="22" spans="1:48" ht="28.5" customHeight="1">
      <c r="A22" s="3"/>
      <c r="B22" s="3"/>
      <c r="C22" s="638" t="s">
        <v>48</v>
      </c>
      <c r="D22" s="13" t="s">
        <v>49</v>
      </c>
      <c r="E22" s="14" t="s">
        <v>50</v>
      </c>
      <c r="F22" s="241"/>
      <c r="G22" s="246"/>
      <c r="H22" s="244"/>
      <c r="I22" s="244"/>
      <c r="J22" s="247">
        <v>153000</v>
      </c>
      <c r="K22" s="241"/>
      <c r="L22" s="246"/>
      <c r="M22" s="244"/>
      <c r="N22" s="244"/>
      <c r="O22" s="247">
        <v>208800</v>
      </c>
      <c r="P22" s="241"/>
      <c r="Q22" s="246"/>
      <c r="R22" s="244"/>
      <c r="S22" s="244"/>
      <c r="T22" s="247">
        <v>224400</v>
      </c>
      <c r="U22" s="241"/>
      <c r="V22" s="246"/>
      <c r="W22" s="244"/>
      <c r="X22" s="244"/>
      <c r="Y22" s="247">
        <v>243000</v>
      </c>
      <c r="Z22" s="248">
        <f t="shared" ref="Z22:Z31" si="0">SUM(J22,O22,T22,Y22)</f>
        <v>829200</v>
      </c>
      <c r="AA22" s="3"/>
      <c r="AB22"/>
      <c r="AC22"/>
      <c r="AD22"/>
      <c r="AE22"/>
      <c r="AF22"/>
      <c r="AG22"/>
      <c r="AH22"/>
      <c r="AI22"/>
      <c r="AJ22"/>
      <c r="AK22"/>
      <c r="AL22"/>
      <c r="AM22"/>
      <c r="AN22"/>
      <c r="AO22"/>
      <c r="AP22"/>
      <c r="AQ22"/>
      <c r="AR22"/>
      <c r="AS22"/>
      <c r="AT22"/>
      <c r="AU22"/>
      <c r="AV22"/>
    </row>
    <row r="23" spans="1:48" ht="28.8">
      <c r="A23" s="3"/>
      <c r="B23" s="3"/>
      <c r="C23" s="636"/>
      <c r="D23" s="13" t="s">
        <v>51</v>
      </c>
      <c r="E23" s="27" t="s">
        <v>52</v>
      </c>
      <c r="F23" s="241"/>
      <c r="G23" s="246"/>
      <c r="H23" s="244"/>
      <c r="I23" s="244"/>
      <c r="J23" s="247">
        <v>0</v>
      </c>
      <c r="K23" s="241"/>
      <c r="L23" s="246"/>
      <c r="M23" s="244"/>
      <c r="N23" s="244"/>
      <c r="O23" s="247">
        <v>0</v>
      </c>
      <c r="P23" s="241"/>
      <c r="Q23" s="246"/>
      <c r="R23" s="244"/>
      <c r="S23" s="244"/>
      <c r="T23" s="247">
        <v>0</v>
      </c>
      <c r="U23" s="241"/>
      <c r="V23" s="246"/>
      <c r="W23" s="244"/>
      <c r="X23" s="244"/>
      <c r="Y23" s="247">
        <v>0</v>
      </c>
      <c r="Z23" s="248">
        <f t="shared" si="0"/>
        <v>0</v>
      </c>
      <c r="AA23" s="3"/>
      <c r="AB23"/>
      <c r="AC23"/>
      <c r="AD23"/>
      <c r="AE23"/>
      <c r="AF23"/>
      <c r="AG23"/>
      <c r="AH23"/>
      <c r="AI23"/>
      <c r="AJ23"/>
      <c r="AK23"/>
      <c r="AL23"/>
      <c r="AM23"/>
      <c r="AN23"/>
      <c r="AO23"/>
      <c r="AP23"/>
      <c r="AQ23"/>
      <c r="AR23"/>
      <c r="AS23"/>
      <c r="AT23"/>
      <c r="AU23"/>
      <c r="AV23"/>
    </row>
    <row r="24" spans="1:48" ht="28.8">
      <c r="A24" s="3"/>
      <c r="B24" s="3"/>
      <c r="C24" s="636"/>
      <c r="D24" s="13" t="s">
        <v>53</v>
      </c>
      <c r="E24" s="14" t="s">
        <v>54</v>
      </c>
      <c r="F24" s="241"/>
      <c r="G24" s="246"/>
      <c r="H24" s="244"/>
      <c r="I24" s="244"/>
      <c r="J24" s="247">
        <v>0</v>
      </c>
      <c r="K24" s="241"/>
      <c r="L24" s="246"/>
      <c r="M24" s="244"/>
      <c r="N24" s="244"/>
      <c r="O24" s="247">
        <v>0</v>
      </c>
      <c r="P24" s="241"/>
      <c r="Q24" s="246"/>
      <c r="R24" s="244"/>
      <c r="S24" s="244"/>
      <c r="T24" s="247">
        <v>0</v>
      </c>
      <c r="U24" s="241"/>
      <c r="V24" s="246"/>
      <c r="W24" s="244"/>
      <c r="X24" s="244"/>
      <c r="Y24" s="247">
        <v>0</v>
      </c>
      <c r="Z24" s="248">
        <f t="shared" si="0"/>
        <v>0</v>
      </c>
      <c r="AA24" s="3"/>
      <c r="AB24"/>
      <c r="AC24"/>
      <c r="AD24"/>
      <c r="AE24"/>
      <c r="AF24"/>
      <c r="AG24"/>
      <c r="AH24"/>
      <c r="AI24"/>
      <c r="AJ24"/>
      <c r="AK24"/>
      <c r="AL24"/>
      <c r="AM24"/>
      <c r="AN24"/>
      <c r="AO24"/>
      <c r="AP24"/>
      <c r="AQ24"/>
      <c r="AR24"/>
      <c r="AS24"/>
      <c r="AT24"/>
      <c r="AU24"/>
      <c r="AV24"/>
    </row>
    <row r="25" spans="1:48" ht="14.25" customHeight="1">
      <c r="A25" s="3"/>
      <c r="B25" s="3"/>
      <c r="C25" s="636"/>
      <c r="D25" s="13" t="s">
        <v>55</v>
      </c>
      <c r="E25" s="6" t="s">
        <v>56</v>
      </c>
      <c r="F25" s="241"/>
      <c r="G25" s="246"/>
      <c r="H25" s="244"/>
      <c r="I25" s="244"/>
      <c r="J25" s="247">
        <v>0</v>
      </c>
      <c r="K25" s="241"/>
      <c r="L25" s="246"/>
      <c r="M25" s="244"/>
      <c r="N25" s="244"/>
      <c r="O25" s="247">
        <v>0</v>
      </c>
      <c r="P25" s="241"/>
      <c r="Q25" s="246"/>
      <c r="R25" s="244"/>
      <c r="S25" s="244"/>
      <c r="T25" s="247">
        <v>0</v>
      </c>
      <c r="U25" s="241"/>
      <c r="V25" s="246"/>
      <c r="W25" s="244"/>
      <c r="X25" s="244"/>
      <c r="Y25" s="247">
        <v>0</v>
      </c>
      <c r="Z25" s="248">
        <f t="shared" si="0"/>
        <v>0</v>
      </c>
      <c r="AA25" s="3"/>
      <c r="AB25"/>
      <c r="AC25"/>
      <c r="AD25"/>
      <c r="AE25"/>
      <c r="AF25"/>
      <c r="AG25"/>
      <c r="AH25"/>
      <c r="AI25"/>
      <c r="AJ25"/>
      <c r="AK25"/>
      <c r="AL25"/>
      <c r="AM25"/>
      <c r="AN25"/>
      <c r="AO25"/>
      <c r="AP25"/>
      <c r="AQ25"/>
      <c r="AR25"/>
      <c r="AS25"/>
      <c r="AT25"/>
      <c r="AU25"/>
      <c r="AV25"/>
    </row>
    <row r="26" spans="1:48" ht="14.4">
      <c r="A26" s="3"/>
      <c r="B26" s="3"/>
      <c r="C26" s="636"/>
      <c r="D26" s="13" t="s">
        <v>57</v>
      </c>
      <c r="E26" s="6" t="s">
        <v>58</v>
      </c>
      <c r="F26" s="241"/>
      <c r="G26" s="246"/>
      <c r="H26" s="244"/>
      <c r="I26" s="244"/>
      <c r="J26" s="247">
        <v>714000</v>
      </c>
      <c r="K26" s="241"/>
      <c r="L26" s="246"/>
      <c r="M26" s="244"/>
      <c r="N26" s="244"/>
      <c r="O26" s="247">
        <v>974400</v>
      </c>
      <c r="P26" s="241"/>
      <c r="Q26" s="246"/>
      <c r="R26" s="244"/>
      <c r="S26" s="244"/>
      <c r="T26" s="247">
        <v>1122000</v>
      </c>
      <c r="U26" s="241"/>
      <c r="V26" s="246"/>
      <c r="W26" s="244"/>
      <c r="X26" s="244"/>
      <c r="Y26" s="247">
        <v>1215000</v>
      </c>
      <c r="Z26" s="248">
        <f t="shared" si="0"/>
        <v>4025400</v>
      </c>
      <c r="AA26" s="3"/>
      <c r="AB26"/>
      <c r="AC26"/>
      <c r="AD26"/>
      <c r="AE26"/>
      <c r="AF26"/>
      <c r="AG26"/>
      <c r="AH26"/>
      <c r="AI26"/>
      <c r="AJ26"/>
      <c r="AK26"/>
      <c r="AL26"/>
      <c r="AM26"/>
      <c r="AN26"/>
      <c r="AO26"/>
      <c r="AP26"/>
      <c r="AQ26"/>
      <c r="AR26"/>
      <c r="AS26"/>
      <c r="AT26"/>
      <c r="AU26"/>
      <c r="AV26"/>
    </row>
    <row r="27" spans="1:48" ht="28.8">
      <c r="A27" s="3"/>
      <c r="B27" s="3"/>
      <c r="C27" s="636"/>
      <c r="D27" s="13" t="s">
        <v>59</v>
      </c>
      <c r="E27" s="14" t="s">
        <v>60</v>
      </c>
      <c r="F27" s="241"/>
      <c r="G27" s="246"/>
      <c r="H27" s="244"/>
      <c r="I27" s="244"/>
      <c r="J27" s="247">
        <v>0</v>
      </c>
      <c r="K27" s="241"/>
      <c r="L27" s="246"/>
      <c r="M27" s="244"/>
      <c r="N27" s="244"/>
      <c r="O27" s="247">
        <v>0</v>
      </c>
      <c r="P27" s="241"/>
      <c r="Q27" s="246"/>
      <c r="R27" s="244"/>
      <c r="S27" s="244"/>
      <c r="T27" s="247">
        <v>0</v>
      </c>
      <c r="U27" s="241"/>
      <c r="V27" s="246"/>
      <c r="W27" s="244"/>
      <c r="X27" s="244"/>
      <c r="Y27" s="247">
        <v>0</v>
      </c>
      <c r="Z27" s="248">
        <f t="shared" si="0"/>
        <v>0</v>
      </c>
      <c r="AA27" s="3"/>
      <c r="AB27"/>
      <c r="AC27"/>
      <c r="AD27"/>
      <c r="AE27"/>
      <c r="AF27"/>
      <c r="AG27"/>
      <c r="AH27"/>
      <c r="AI27"/>
      <c r="AJ27"/>
      <c r="AK27"/>
      <c r="AL27"/>
      <c r="AM27"/>
      <c r="AN27"/>
      <c r="AO27"/>
      <c r="AP27"/>
      <c r="AQ27"/>
      <c r="AR27"/>
      <c r="AS27"/>
      <c r="AT27"/>
      <c r="AU27"/>
      <c r="AV27"/>
    </row>
    <row r="28" spans="1:48" ht="14.25" customHeight="1">
      <c r="A28" s="3"/>
      <c r="B28" s="3"/>
      <c r="C28" s="636"/>
      <c r="D28" s="13" t="s">
        <v>61</v>
      </c>
      <c r="E28" s="14" t="s">
        <v>62</v>
      </c>
      <c r="F28" s="241"/>
      <c r="G28" s="246"/>
      <c r="H28" s="244"/>
      <c r="I28" s="244"/>
      <c r="J28" s="247">
        <v>0</v>
      </c>
      <c r="K28" s="241"/>
      <c r="L28" s="246"/>
      <c r="M28" s="244"/>
      <c r="N28" s="244"/>
      <c r="O28" s="247">
        <v>0</v>
      </c>
      <c r="P28" s="241"/>
      <c r="Q28" s="246"/>
      <c r="R28" s="244"/>
      <c r="S28" s="244"/>
      <c r="T28" s="247">
        <v>0</v>
      </c>
      <c r="U28" s="241"/>
      <c r="V28" s="246"/>
      <c r="W28" s="244"/>
      <c r="X28" s="244"/>
      <c r="Y28" s="247">
        <v>0</v>
      </c>
      <c r="Z28" s="248">
        <f t="shared" si="0"/>
        <v>0</v>
      </c>
      <c r="AA28" s="3"/>
      <c r="AB28"/>
      <c r="AC28"/>
      <c r="AD28"/>
      <c r="AE28"/>
      <c r="AF28"/>
      <c r="AG28"/>
      <c r="AH28"/>
      <c r="AI28"/>
      <c r="AJ28"/>
      <c r="AK28"/>
      <c r="AL28"/>
      <c r="AM28"/>
      <c r="AN28"/>
      <c r="AO28"/>
      <c r="AP28"/>
      <c r="AQ28"/>
      <c r="AR28"/>
      <c r="AS28"/>
      <c r="AT28"/>
      <c r="AU28"/>
      <c r="AV28"/>
    </row>
    <row r="29" spans="1:48" ht="14.25" customHeight="1">
      <c r="A29" s="3"/>
      <c r="B29" s="3"/>
      <c r="C29" s="636"/>
      <c r="D29" s="13" t="s">
        <v>63</v>
      </c>
      <c r="E29" s="6" t="s">
        <v>64</v>
      </c>
      <c r="F29" s="241"/>
      <c r="G29" s="246"/>
      <c r="H29" s="244"/>
      <c r="I29" s="244"/>
      <c r="J29" s="247">
        <v>0</v>
      </c>
      <c r="K29" s="241"/>
      <c r="L29" s="246"/>
      <c r="M29" s="244"/>
      <c r="N29" s="244"/>
      <c r="O29" s="247">
        <v>0</v>
      </c>
      <c r="P29" s="241"/>
      <c r="Q29" s="246"/>
      <c r="R29" s="244"/>
      <c r="S29" s="244"/>
      <c r="T29" s="247">
        <v>0</v>
      </c>
      <c r="U29" s="241"/>
      <c r="V29" s="246"/>
      <c r="W29" s="244"/>
      <c r="X29" s="244"/>
      <c r="Y29" s="247">
        <v>0</v>
      </c>
      <c r="Z29" s="248">
        <f t="shared" si="0"/>
        <v>0</v>
      </c>
      <c r="AA29" s="3"/>
      <c r="AB29"/>
      <c r="AC29"/>
      <c r="AD29"/>
      <c r="AE29"/>
      <c r="AF29"/>
      <c r="AG29"/>
      <c r="AH29"/>
      <c r="AI29"/>
      <c r="AJ29"/>
      <c r="AK29"/>
      <c r="AL29"/>
      <c r="AM29"/>
      <c r="AN29"/>
      <c r="AO29"/>
      <c r="AP29"/>
      <c r="AQ29"/>
      <c r="AR29"/>
      <c r="AS29"/>
      <c r="AT29"/>
      <c r="AU29"/>
      <c r="AV29"/>
    </row>
    <row r="30" spans="1:48" ht="14.25" customHeight="1">
      <c r="A30" s="3"/>
      <c r="B30" s="3"/>
      <c r="C30" s="636"/>
      <c r="D30" s="13" t="s">
        <v>65</v>
      </c>
      <c r="E30" s="6" t="s">
        <v>66</v>
      </c>
      <c r="F30" s="241"/>
      <c r="G30" s="246"/>
      <c r="H30" s="244"/>
      <c r="I30" s="244"/>
      <c r="J30" s="247">
        <v>0</v>
      </c>
      <c r="K30" s="241"/>
      <c r="L30" s="246"/>
      <c r="M30" s="244"/>
      <c r="N30" s="244"/>
      <c r="O30" s="247">
        <v>0</v>
      </c>
      <c r="P30" s="241"/>
      <c r="Q30" s="246"/>
      <c r="R30" s="244"/>
      <c r="S30" s="244"/>
      <c r="T30" s="247">
        <v>0</v>
      </c>
      <c r="U30" s="241"/>
      <c r="V30" s="246"/>
      <c r="W30" s="244"/>
      <c r="X30" s="244"/>
      <c r="Y30" s="247">
        <v>0</v>
      </c>
      <c r="Z30" s="248">
        <f t="shared" si="0"/>
        <v>0</v>
      </c>
      <c r="AA30" s="3"/>
      <c r="AB30"/>
      <c r="AC30"/>
      <c r="AD30"/>
      <c r="AE30"/>
      <c r="AF30"/>
      <c r="AG30"/>
      <c r="AH30"/>
      <c r="AI30"/>
      <c r="AJ30"/>
      <c r="AK30"/>
      <c r="AL30"/>
      <c r="AM30"/>
      <c r="AN30"/>
      <c r="AO30"/>
      <c r="AP30"/>
      <c r="AQ30"/>
      <c r="AR30"/>
      <c r="AS30"/>
      <c r="AT30"/>
      <c r="AU30"/>
      <c r="AV30"/>
    </row>
    <row r="31" spans="1:48" ht="14.25" customHeight="1" thickBot="1">
      <c r="A31" s="3"/>
      <c r="B31" s="3"/>
      <c r="C31" s="636"/>
      <c r="D31" s="18" t="s">
        <v>67</v>
      </c>
      <c r="E31" s="19" t="s">
        <v>90</v>
      </c>
      <c r="F31" s="241"/>
      <c r="G31" s="246"/>
      <c r="H31" s="244"/>
      <c r="I31" s="244"/>
      <c r="J31" s="247">
        <v>153000</v>
      </c>
      <c r="K31" s="241"/>
      <c r="L31" s="246"/>
      <c r="M31" s="244"/>
      <c r="N31" s="244"/>
      <c r="O31" s="247">
        <v>208800</v>
      </c>
      <c r="P31" s="241"/>
      <c r="Q31" s="246"/>
      <c r="R31" s="244"/>
      <c r="S31" s="244"/>
      <c r="T31" s="247">
        <v>149600</v>
      </c>
      <c r="U31" s="245"/>
      <c r="V31" s="293"/>
      <c r="W31" s="250"/>
      <c r="X31" s="250"/>
      <c r="Y31" s="259">
        <v>162000</v>
      </c>
      <c r="Z31" s="260">
        <f t="shared" si="0"/>
        <v>673400</v>
      </c>
      <c r="AA31" s="3"/>
      <c r="AB31"/>
      <c r="AC31"/>
      <c r="AD31"/>
      <c r="AE31"/>
      <c r="AF31"/>
      <c r="AG31"/>
      <c r="AH31"/>
      <c r="AI31"/>
      <c r="AJ31"/>
      <c r="AK31"/>
      <c r="AL31"/>
      <c r="AM31"/>
      <c r="AN31"/>
      <c r="AO31"/>
      <c r="AP31"/>
      <c r="AQ31"/>
      <c r="AR31"/>
      <c r="AS31"/>
      <c r="AT31"/>
      <c r="AU31"/>
      <c r="AV31"/>
    </row>
    <row r="32" spans="1:48" ht="14.25" customHeight="1" thickTop="1">
      <c r="A32" s="3"/>
      <c r="B32" s="3"/>
      <c r="C32" s="637"/>
      <c r="D32" s="3"/>
      <c r="E32" s="4" t="s">
        <v>68</v>
      </c>
      <c r="F32" s="242"/>
      <c r="G32" s="253"/>
      <c r="H32" s="253"/>
      <c r="I32" s="253"/>
      <c r="J32" s="254">
        <f>SUM(J22:J31)</f>
        <v>1020000</v>
      </c>
      <c r="K32" s="242"/>
      <c r="L32" s="253"/>
      <c r="M32" s="253"/>
      <c r="N32" s="253"/>
      <c r="O32" s="254">
        <f>SUM(O22:O31)</f>
        <v>1392000</v>
      </c>
      <c r="P32" s="242"/>
      <c r="Q32" s="253"/>
      <c r="R32" s="253"/>
      <c r="S32" s="253"/>
      <c r="T32" s="254">
        <f>SUM(T22:T31)</f>
        <v>1496000</v>
      </c>
      <c r="U32" s="243"/>
      <c r="V32" s="255"/>
      <c r="W32" s="255"/>
      <c r="X32" s="255"/>
      <c r="Y32" s="256">
        <f>SUM(Y22:Y31)</f>
        <v>1620000</v>
      </c>
      <c r="Z32" s="255"/>
      <c r="AA32" s="3"/>
      <c r="AB32"/>
      <c r="AC32"/>
      <c r="AD32"/>
      <c r="AE32"/>
      <c r="AF32"/>
      <c r="AG32"/>
      <c r="AH32"/>
      <c r="AI32"/>
      <c r="AJ32"/>
      <c r="AK32"/>
      <c r="AL32"/>
      <c r="AM32"/>
      <c r="AN32"/>
      <c r="AO32"/>
      <c r="AP32"/>
      <c r="AQ32"/>
      <c r="AR32"/>
      <c r="AS32"/>
      <c r="AT32"/>
      <c r="AU32"/>
      <c r="AV32"/>
    </row>
    <row r="33" spans="1:48" ht="14.25" customHeight="1">
      <c r="A33" s="3"/>
      <c r="B33" s="3"/>
      <c r="C33" s="3"/>
      <c r="D33" s="3"/>
      <c r="E33" s="3"/>
      <c r="F33" s="243"/>
      <c r="G33" s="255"/>
      <c r="H33" s="255"/>
      <c r="I33" s="255"/>
      <c r="J33" s="258"/>
      <c r="K33" s="243"/>
      <c r="L33" s="255"/>
      <c r="M33" s="255"/>
      <c r="N33" s="255"/>
      <c r="O33" s="258"/>
      <c r="P33" s="243"/>
      <c r="Q33" s="255"/>
      <c r="R33" s="255"/>
      <c r="S33" s="255"/>
      <c r="T33" s="258"/>
      <c r="U33" s="243"/>
      <c r="V33" s="255"/>
      <c r="W33" s="255"/>
      <c r="X33" s="255"/>
      <c r="Y33" s="258"/>
      <c r="Z33" s="255"/>
      <c r="AA33" s="3"/>
      <c r="AB33"/>
      <c r="AC33"/>
      <c r="AD33"/>
      <c r="AE33"/>
      <c r="AF33"/>
      <c r="AG33"/>
      <c r="AH33"/>
      <c r="AI33"/>
      <c r="AJ33"/>
      <c r="AK33"/>
      <c r="AL33"/>
      <c r="AM33"/>
      <c r="AN33"/>
      <c r="AO33"/>
      <c r="AP33"/>
      <c r="AQ33"/>
      <c r="AR33"/>
      <c r="AS33"/>
      <c r="AT33"/>
      <c r="AU33"/>
      <c r="AV33"/>
    </row>
    <row r="34" spans="1:48" ht="14.25" customHeight="1">
      <c r="A34" s="3"/>
      <c r="B34" s="3"/>
      <c r="C34" s="635" t="s">
        <v>69</v>
      </c>
      <c r="D34" s="13" t="s">
        <v>70</v>
      </c>
      <c r="E34" s="6" t="s">
        <v>71</v>
      </c>
      <c r="F34" s="639" t="s">
        <v>40</v>
      </c>
      <c r="G34" s="640"/>
      <c r="H34" s="641"/>
      <c r="I34" s="244"/>
      <c r="J34" s="261">
        <f>SUM(H34:I34)</f>
        <v>0</v>
      </c>
      <c r="K34" s="716" t="s">
        <v>40</v>
      </c>
      <c r="L34" s="640"/>
      <c r="M34" s="641"/>
      <c r="N34" s="244"/>
      <c r="O34" s="261">
        <f>SUM(M34:N34)</f>
        <v>0</v>
      </c>
      <c r="P34" s="716" t="s">
        <v>40</v>
      </c>
      <c r="Q34" s="640"/>
      <c r="R34" s="641"/>
      <c r="S34" s="244"/>
      <c r="T34" s="261">
        <f>SUM(R34:S34)</f>
        <v>0</v>
      </c>
      <c r="U34" s="639"/>
      <c r="V34" s="640"/>
      <c r="W34" s="641"/>
      <c r="X34" s="244"/>
      <c r="Y34" s="261">
        <f>SUM(W34:X34)</f>
        <v>0</v>
      </c>
      <c r="Z34" s="262">
        <f>SUM(J34,O34,T34,Y34)</f>
        <v>0</v>
      </c>
      <c r="AA34" s="3"/>
      <c r="AB34"/>
      <c r="AC34"/>
      <c r="AD34"/>
      <c r="AE34"/>
      <c r="AF34"/>
      <c r="AG34"/>
      <c r="AH34"/>
      <c r="AI34"/>
      <c r="AJ34"/>
      <c r="AK34"/>
      <c r="AL34"/>
      <c r="AM34"/>
      <c r="AN34"/>
      <c r="AO34"/>
      <c r="AP34"/>
      <c r="AQ34"/>
      <c r="AR34"/>
      <c r="AS34"/>
      <c r="AT34"/>
      <c r="AU34"/>
      <c r="AV34"/>
    </row>
    <row r="35" spans="1:48" ht="14.25" customHeight="1">
      <c r="A35" s="3"/>
      <c r="B35" s="3"/>
      <c r="C35" s="636"/>
      <c r="D35" s="15" t="s">
        <v>72</v>
      </c>
      <c r="E35" s="6" t="s">
        <v>73</v>
      </c>
      <c r="F35" s="642"/>
      <c r="G35" s="643"/>
      <c r="H35" s="644"/>
      <c r="I35" s="244"/>
      <c r="J35" s="261">
        <f>SUM(H35:I35)</f>
        <v>0</v>
      </c>
      <c r="K35" s="717"/>
      <c r="L35" s="643"/>
      <c r="M35" s="644"/>
      <c r="N35" s="244"/>
      <c r="O35" s="261">
        <f>SUM(M35:N35)</f>
        <v>0</v>
      </c>
      <c r="P35" s="717"/>
      <c r="Q35" s="643"/>
      <c r="R35" s="644"/>
      <c r="S35" s="244"/>
      <c r="T35" s="261">
        <f>SUM(R35:S35)</f>
        <v>0</v>
      </c>
      <c r="U35" s="642"/>
      <c r="V35" s="643"/>
      <c r="W35" s="644"/>
      <c r="X35" s="244"/>
      <c r="Y35" s="261">
        <f>SUM(W35:X35)</f>
        <v>0</v>
      </c>
      <c r="Z35" s="262">
        <f>SUM(J35,O35,T35,Y35)</f>
        <v>0</v>
      </c>
      <c r="AA35" s="3"/>
      <c r="AB35"/>
      <c r="AC35"/>
      <c r="AD35"/>
      <c r="AE35"/>
      <c r="AF35"/>
      <c r="AG35"/>
      <c r="AH35"/>
      <c r="AI35"/>
      <c r="AJ35"/>
      <c r="AK35"/>
      <c r="AL35"/>
      <c r="AM35"/>
      <c r="AN35"/>
      <c r="AO35"/>
      <c r="AP35"/>
      <c r="AQ35"/>
      <c r="AR35"/>
      <c r="AS35"/>
      <c r="AT35"/>
      <c r="AU35"/>
      <c r="AV35"/>
    </row>
    <row r="36" spans="1:48" ht="14.25" customHeight="1" thickBot="1">
      <c r="A36" s="3"/>
      <c r="B36" s="3"/>
      <c r="C36" s="636"/>
      <c r="D36" s="28" t="s">
        <v>74</v>
      </c>
      <c r="E36" s="29" t="s">
        <v>75</v>
      </c>
      <c r="F36" s="645"/>
      <c r="G36" s="646"/>
      <c r="H36" s="647"/>
      <c r="I36" s="250"/>
      <c r="J36" s="263">
        <f>SUM(H36:I36)</f>
        <v>0</v>
      </c>
      <c r="K36" s="718"/>
      <c r="L36" s="646"/>
      <c r="M36" s="647"/>
      <c r="N36" s="250"/>
      <c r="O36" s="263">
        <f>SUM(M36:N36)</f>
        <v>0</v>
      </c>
      <c r="P36" s="718"/>
      <c r="Q36" s="646"/>
      <c r="R36" s="647"/>
      <c r="S36" s="250"/>
      <c r="T36" s="263">
        <f>SUM(R36:S36)</f>
        <v>0</v>
      </c>
      <c r="U36" s="645"/>
      <c r="V36" s="646"/>
      <c r="W36" s="647"/>
      <c r="X36" s="250"/>
      <c r="Y36" s="263">
        <f>SUM(W36:X36)</f>
        <v>0</v>
      </c>
      <c r="Z36" s="264">
        <f>SUM(J36,O36,T36,Y36)</f>
        <v>0</v>
      </c>
      <c r="AA36" s="3"/>
      <c r="AB36"/>
      <c r="AC36"/>
      <c r="AD36"/>
      <c r="AE36"/>
      <c r="AF36"/>
      <c r="AG36"/>
      <c r="AH36"/>
      <c r="AI36"/>
      <c r="AJ36"/>
      <c r="AK36"/>
      <c r="AL36"/>
      <c r="AM36"/>
      <c r="AN36"/>
      <c r="AO36"/>
      <c r="AP36"/>
      <c r="AQ36"/>
      <c r="AR36"/>
      <c r="AS36"/>
      <c r="AT36"/>
      <c r="AU36"/>
      <c r="AV36"/>
    </row>
    <row r="37" spans="1:48" ht="14.25" customHeight="1" thickTop="1">
      <c r="A37" s="3"/>
      <c r="B37" s="3"/>
      <c r="C37" s="637"/>
      <c r="D37" s="3"/>
      <c r="E37" s="4" t="s">
        <v>76</v>
      </c>
      <c r="F37" s="243"/>
      <c r="G37" s="255"/>
      <c r="H37" s="255"/>
      <c r="I37" s="255"/>
      <c r="J37" s="258">
        <f>SUM(J34:J36)</f>
        <v>0</v>
      </c>
      <c r="K37" s="243"/>
      <c r="L37" s="255"/>
      <c r="M37" s="255"/>
      <c r="N37" s="255"/>
      <c r="O37" s="258">
        <f>SUM(O34:O36)</f>
        <v>0</v>
      </c>
      <c r="P37" s="243"/>
      <c r="Q37" s="255"/>
      <c r="R37" s="255"/>
      <c r="S37" s="255"/>
      <c r="T37" s="258">
        <f>SUM(T34:T36)</f>
        <v>0</v>
      </c>
      <c r="U37" s="243"/>
      <c r="V37" s="255"/>
      <c r="W37" s="255"/>
      <c r="X37" s="255"/>
      <c r="Y37" s="258">
        <f>SUM(Y34:Y36)</f>
        <v>0</v>
      </c>
      <c r="Z37" s="255"/>
      <c r="AA37" s="3"/>
      <c r="AB37"/>
      <c r="AC37"/>
      <c r="AD37"/>
      <c r="AE37"/>
      <c r="AF37"/>
      <c r="AG37"/>
      <c r="AH37"/>
      <c r="AI37"/>
      <c r="AJ37"/>
      <c r="AK37"/>
      <c r="AL37"/>
      <c r="AM37"/>
      <c r="AN37"/>
      <c r="AO37"/>
      <c r="AP37"/>
      <c r="AQ37"/>
      <c r="AR37"/>
      <c r="AS37"/>
      <c r="AT37"/>
      <c r="AU37"/>
      <c r="AV37"/>
    </row>
    <row r="38" spans="1:48" ht="14.25" customHeight="1">
      <c r="A38" s="3"/>
      <c r="B38" s="3"/>
      <c r="C38" s="3"/>
      <c r="D38" s="3"/>
      <c r="E38" s="4"/>
      <c r="F38" s="255"/>
      <c r="G38" s="255"/>
      <c r="H38" s="255"/>
      <c r="I38" s="255"/>
      <c r="J38" s="265"/>
      <c r="K38" s="255"/>
      <c r="L38" s="255"/>
      <c r="M38" s="255"/>
      <c r="N38" s="255"/>
      <c r="O38" s="265"/>
      <c r="P38" s="255"/>
      <c r="Q38" s="255"/>
      <c r="R38" s="255"/>
      <c r="S38" s="255"/>
      <c r="T38" s="265"/>
      <c r="U38" s="255"/>
      <c r="V38" s="255"/>
      <c r="W38" s="255"/>
      <c r="X38" s="255"/>
      <c r="Y38" s="265"/>
      <c r="Z38" s="255"/>
      <c r="AA38" s="3"/>
      <c r="AB38"/>
      <c r="AC38"/>
      <c r="AD38"/>
      <c r="AE38"/>
      <c r="AF38"/>
      <c r="AG38"/>
      <c r="AH38"/>
      <c r="AI38"/>
      <c r="AJ38"/>
      <c r="AK38"/>
      <c r="AL38"/>
      <c r="AM38"/>
      <c r="AN38"/>
      <c r="AO38"/>
      <c r="AP38"/>
      <c r="AQ38"/>
      <c r="AR38"/>
      <c r="AS38"/>
      <c r="AT38"/>
      <c r="AU38"/>
      <c r="AV38"/>
    </row>
    <row r="39" spans="1:48" ht="14.25" customHeight="1">
      <c r="A39" s="3"/>
      <c r="B39" s="3"/>
      <c r="C39" s="3"/>
      <c r="D39" s="3"/>
      <c r="E39" s="4"/>
      <c r="F39" s="3"/>
      <c r="G39" s="3"/>
      <c r="H39" s="3"/>
      <c r="I39" s="3"/>
      <c r="J39" s="3"/>
      <c r="K39" s="3"/>
      <c r="L39" s="3"/>
      <c r="M39" s="3"/>
      <c r="N39" s="3"/>
      <c r="O39" s="3"/>
      <c r="P39" s="3"/>
      <c r="Q39" s="3"/>
      <c r="R39" s="3"/>
      <c r="S39" s="3"/>
      <c r="T39" s="3"/>
      <c r="U39" s="3"/>
      <c r="V39" s="3"/>
      <c r="W39" s="3"/>
      <c r="X39" s="3"/>
      <c r="Y39" s="3"/>
      <c r="Z39" s="3"/>
      <c r="AA39" s="3"/>
      <c r="AB39"/>
      <c r="AC39"/>
      <c r="AD39"/>
      <c r="AE39"/>
      <c r="AF39"/>
      <c r="AG39"/>
      <c r="AH39"/>
      <c r="AI39"/>
      <c r="AJ39"/>
      <c r="AK39"/>
      <c r="AL39"/>
      <c r="AM39"/>
      <c r="AN39"/>
      <c r="AO39"/>
      <c r="AP39"/>
      <c r="AQ39"/>
      <c r="AR39"/>
      <c r="AS39"/>
      <c r="AT39"/>
      <c r="AU39"/>
      <c r="AV39"/>
    </row>
    <row r="40" spans="1:48" ht="14.25" customHeight="1">
      <c r="A40" s="3"/>
      <c r="B40" s="3"/>
      <c r="C40" s="3"/>
      <c r="D40" s="3"/>
      <c r="E40" s="4"/>
      <c r="F40" s="3"/>
      <c r="G40" s="3"/>
      <c r="H40" s="3"/>
      <c r="I40" s="3"/>
      <c r="J40" s="3"/>
      <c r="K40" s="3"/>
      <c r="L40" s="3"/>
      <c r="M40" s="3"/>
      <c r="N40"/>
      <c r="O40"/>
      <c r="P40"/>
      <c r="Q40"/>
      <c r="R40"/>
      <c r="S40"/>
      <c r="T40"/>
      <c r="U40"/>
      <c r="V40"/>
      <c r="W40"/>
      <c r="X40"/>
      <c r="Y40"/>
      <c r="Z40"/>
      <c r="AA40" s="3"/>
      <c r="AB40"/>
      <c r="AC40"/>
      <c r="AD40"/>
      <c r="AE40"/>
      <c r="AF40"/>
      <c r="AG40"/>
      <c r="AH40"/>
      <c r="AI40"/>
      <c r="AJ40"/>
      <c r="AK40"/>
      <c r="AL40"/>
      <c r="AM40"/>
      <c r="AN40"/>
      <c r="AO40"/>
      <c r="AP40"/>
      <c r="AQ40"/>
      <c r="AR40"/>
      <c r="AS40"/>
      <c r="AT40"/>
      <c r="AU40"/>
      <c r="AV40"/>
    </row>
    <row r="41" spans="1:48" ht="14.25" customHeight="1">
      <c r="A41" s="3"/>
      <c r="B41" s="3"/>
      <c r="C41" s="3"/>
      <c r="D41" s="3"/>
      <c r="E41" s="3"/>
      <c r="F41" s="633" t="s">
        <v>0</v>
      </c>
      <c r="G41" s="634"/>
      <c r="H41"/>
      <c r="I41"/>
      <c r="J41"/>
      <c r="K41"/>
      <c r="L41" s="3"/>
      <c r="M41" s="3"/>
      <c r="N41"/>
      <c r="O41"/>
      <c r="P41"/>
      <c r="Q41"/>
      <c r="R41"/>
      <c r="S41"/>
      <c r="T41"/>
      <c r="U41"/>
      <c r="V41"/>
      <c r="W41"/>
      <c r="X41"/>
      <c r="Y41"/>
      <c r="Z41"/>
      <c r="AA41" s="3"/>
      <c r="AB41" s="3"/>
      <c r="AC41" s="3"/>
      <c r="AD41" s="3"/>
      <c r="AE41" s="3"/>
      <c r="AF41" s="3"/>
      <c r="AG41" s="3"/>
      <c r="AH41" s="3"/>
      <c r="AI41" s="3"/>
      <c r="AJ41" s="3"/>
      <c r="AK41" s="3"/>
      <c r="AL41" s="3"/>
      <c r="AM41" s="3"/>
      <c r="AN41" s="3"/>
      <c r="AO41" s="3"/>
      <c r="AP41" s="3"/>
      <c r="AQ41" s="3"/>
      <c r="AR41" s="3"/>
      <c r="AS41" s="3"/>
      <c r="AT41" s="3"/>
      <c r="AU41" s="3"/>
      <c r="AV41" s="3"/>
    </row>
    <row r="42" spans="1:48" ht="14.25" customHeight="1">
      <c r="A42" s="3"/>
      <c r="B42" s="3"/>
      <c r="C42" s="3"/>
      <c r="D42" s="3"/>
      <c r="E42" s="31" t="s">
        <v>77</v>
      </c>
      <c r="F42" s="31" t="s">
        <v>78</v>
      </c>
      <c r="G42" s="32" t="s">
        <v>79</v>
      </c>
      <c r="H42"/>
      <c r="I42"/>
      <c r="J42"/>
      <c r="K42"/>
      <c r="L42" s="3"/>
      <c r="M42" s="3"/>
      <c r="N42"/>
      <c r="O42"/>
      <c r="P42"/>
      <c r="Q42"/>
      <c r="R42"/>
      <c r="S42"/>
      <c r="T42"/>
      <c r="U42"/>
      <c r="V42"/>
      <c r="W42"/>
      <c r="X42"/>
      <c r="Y42"/>
      <c r="Z42"/>
      <c r="AA42" s="3"/>
      <c r="AB42" s="3"/>
      <c r="AC42" s="3"/>
      <c r="AD42" s="3"/>
      <c r="AE42" s="3"/>
      <c r="AF42" s="3"/>
      <c r="AG42" s="3"/>
      <c r="AH42" s="3"/>
      <c r="AI42" s="3"/>
      <c r="AJ42" s="3"/>
      <c r="AK42" s="3"/>
      <c r="AL42" s="3"/>
      <c r="AM42" s="3"/>
      <c r="AN42" s="3"/>
      <c r="AO42" s="3"/>
      <c r="AP42" s="3"/>
      <c r="AQ42" s="3"/>
      <c r="AR42" s="3"/>
      <c r="AS42" s="3"/>
      <c r="AT42" s="3"/>
      <c r="AU42" s="3"/>
      <c r="AV42" s="3"/>
    </row>
    <row r="43" spans="1:48" ht="14.25" customHeight="1">
      <c r="A43" s="3"/>
      <c r="B43" s="3"/>
      <c r="C43" s="3"/>
      <c r="D43" s="3"/>
      <c r="E43" s="15" t="s">
        <v>30</v>
      </c>
      <c r="F43" s="33">
        <f>J15+O15+T15+Y15</f>
        <v>457000</v>
      </c>
      <c r="G43" s="74">
        <f>F43/$G$47</f>
        <v>7.2539682539682543E-2</v>
      </c>
      <c r="H43"/>
      <c r="I43"/>
      <c r="J43"/>
      <c r="K43"/>
      <c r="L43" s="3"/>
      <c r="M43" s="3"/>
      <c r="N43"/>
      <c r="O43"/>
      <c r="P43"/>
      <c r="Q43"/>
      <c r="R43"/>
      <c r="S43"/>
      <c r="T43"/>
      <c r="U43"/>
      <c r="V43"/>
      <c r="W43"/>
      <c r="X43"/>
      <c r="Y43"/>
      <c r="Z43"/>
      <c r="AA43" s="3"/>
      <c r="AB43" s="3"/>
      <c r="AC43" s="3"/>
      <c r="AD43" s="3"/>
      <c r="AE43" s="3"/>
      <c r="AF43" s="3"/>
      <c r="AG43" s="3"/>
      <c r="AH43" s="3"/>
      <c r="AI43" s="3"/>
      <c r="AJ43" s="3"/>
      <c r="AK43" s="3"/>
      <c r="AL43" s="3"/>
      <c r="AM43" s="3"/>
      <c r="AN43" s="3"/>
      <c r="AO43" s="3"/>
      <c r="AP43" s="3"/>
      <c r="AQ43" s="3"/>
      <c r="AR43" s="3"/>
      <c r="AS43" s="3"/>
      <c r="AT43" s="3"/>
      <c r="AU43" s="3"/>
      <c r="AV43" s="3"/>
    </row>
    <row r="44" spans="1:48" ht="14.25" customHeight="1">
      <c r="A44" s="3"/>
      <c r="B44" s="3"/>
      <c r="C44" s="3"/>
      <c r="D44" s="3"/>
      <c r="E44" s="15" t="s">
        <v>3</v>
      </c>
      <c r="F44" s="33">
        <f>J20+O20+T20+Y20</f>
        <v>315000</v>
      </c>
      <c r="G44" s="74">
        <f>F44/$G$47</f>
        <v>0.05</v>
      </c>
      <c r="H44"/>
      <c r="I44"/>
      <c r="J44"/>
      <c r="K44"/>
      <c r="L44" s="3"/>
      <c r="M44" s="3"/>
      <c r="N44"/>
      <c r="O44"/>
      <c r="P44"/>
      <c r="Q44"/>
      <c r="R44"/>
      <c r="S44"/>
      <c r="T44"/>
      <c r="U44"/>
      <c r="V44"/>
      <c r="W44"/>
      <c r="X44"/>
      <c r="Y44"/>
      <c r="Z44"/>
      <c r="AA44" s="3"/>
      <c r="AB44" s="3"/>
      <c r="AC44" s="3"/>
      <c r="AD44" s="3"/>
      <c r="AE44" s="3"/>
      <c r="AF44" s="3"/>
      <c r="AG44" s="3"/>
      <c r="AH44" s="3"/>
      <c r="AI44" s="3"/>
      <c r="AJ44" s="3"/>
      <c r="AK44" s="3"/>
      <c r="AL44" s="3"/>
      <c r="AM44" s="3"/>
      <c r="AN44" s="3"/>
      <c r="AO44" s="3"/>
      <c r="AP44" s="3"/>
      <c r="AQ44" s="3"/>
      <c r="AR44" s="3"/>
      <c r="AS44" s="3"/>
      <c r="AT44" s="3"/>
      <c r="AU44" s="3"/>
      <c r="AV44" s="3"/>
    </row>
    <row r="45" spans="1:48" ht="43.5" customHeight="1">
      <c r="A45" s="3"/>
      <c r="B45" s="3"/>
      <c r="C45" s="3"/>
      <c r="D45" s="3"/>
      <c r="E45" s="15" t="s">
        <v>8</v>
      </c>
      <c r="F45" s="33">
        <f>J32+O32+T32+Y32</f>
        <v>5528000</v>
      </c>
      <c r="G45" s="74">
        <f>F45/$G$47</f>
        <v>0.8774603174603175</v>
      </c>
      <c r="H45"/>
      <c r="I45"/>
      <c r="J45"/>
      <c r="K45"/>
      <c r="L45" s="3"/>
      <c r="M45" s="3"/>
      <c r="N45"/>
      <c r="O45"/>
      <c r="P45"/>
      <c r="Q45"/>
      <c r="R45"/>
      <c r="S45"/>
      <c r="T45"/>
      <c r="U45"/>
      <c r="V45"/>
      <c r="W45"/>
      <c r="X45"/>
      <c r="Y45"/>
      <c r="Z45"/>
      <c r="AA45" s="3"/>
      <c r="AB45" s="3"/>
      <c r="AC45" s="3"/>
      <c r="AD45" s="3"/>
      <c r="AE45" s="3"/>
      <c r="AF45" s="3"/>
      <c r="AG45" s="3"/>
      <c r="AH45" s="3"/>
      <c r="AI45" s="3"/>
      <c r="AJ45" s="3"/>
      <c r="AK45" s="3"/>
      <c r="AL45" s="3"/>
      <c r="AM45" s="3"/>
      <c r="AN45" s="3"/>
      <c r="AO45" s="3"/>
      <c r="AP45" s="3"/>
      <c r="AQ45" s="3"/>
      <c r="AR45" s="3"/>
      <c r="AS45" s="3"/>
      <c r="AT45" s="3"/>
      <c r="AU45" s="3"/>
      <c r="AV45" s="3"/>
    </row>
    <row r="46" spans="1:48" ht="14.25" customHeight="1">
      <c r="A46" s="3"/>
      <c r="B46" s="3"/>
      <c r="C46" s="3"/>
      <c r="D46" s="3"/>
      <c r="E46" s="15" t="s">
        <v>80</v>
      </c>
      <c r="F46" s="15"/>
      <c r="G46" s="74">
        <f>F46/$G$47</f>
        <v>0</v>
      </c>
      <c r="H46"/>
      <c r="I46"/>
      <c r="J46"/>
      <c r="K46"/>
      <c r="L46" s="3"/>
      <c r="M46" s="3"/>
      <c r="N46"/>
      <c r="O46"/>
      <c r="P46"/>
      <c r="Q46"/>
      <c r="R46"/>
      <c r="S46"/>
      <c r="T46"/>
      <c r="U46"/>
      <c r="V46"/>
      <c r="W46"/>
      <c r="X46"/>
      <c r="Y46"/>
      <c r="Z46"/>
      <c r="AA46" s="3"/>
      <c r="AB46" s="3"/>
      <c r="AC46" s="3"/>
      <c r="AD46" s="3"/>
      <c r="AE46" s="3"/>
      <c r="AF46" s="3"/>
      <c r="AG46" s="3"/>
      <c r="AH46" s="3"/>
      <c r="AI46" s="3"/>
      <c r="AJ46" s="3"/>
      <c r="AK46" s="3"/>
      <c r="AL46" s="3"/>
      <c r="AM46" s="3"/>
      <c r="AN46" s="3"/>
      <c r="AO46" s="3"/>
      <c r="AP46" s="3"/>
      <c r="AQ46" s="3"/>
      <c r="AR46" s="3"/>
      <c r="AS46" s="3"/>
      <c r="AT46" s="3"/>
      <c r="AU46" s="3"/>
      <c r="AV46" s="3"/>
    </row>
    <row r="47" spans="1:48" ht="14.25" customHeight="1">
      <c r="A47" s="3"/>
      <c r="B47" s="3"/>
      <c r="C47" s="3"/>
      <c r="D47" s="3"/>
      <c r="E47" s="31" t="s">
        <v>81</v>
      </c>
      <c r="F47" s="33">
        <f>SUM(F43:F46)</f>
        <v>6300000</v>
      </c>
      <c r="G47" s="33">
        <f>F47</f>
        <v>6300000</v>
      </c>
      <c r="H47"/>
      <c r="I47"/>
      <c r="J47"/>
      <c r="K47"/>
      <c r="L47" s="3"/>
      <c r="M47" s="3"/>
      <c r="N47"/>
      <c r="O47"/>
      <c r="P47"/>
      <c r="Q47"/>
      <c r="R47"/>
      <c r="S47"/>
      <c r="T47"/>
      <c r="U47"/>
      <c r="V47"/>
      <c r="W47"/>
      <c r="X47"/>
      <c r="Y47"/>
      <c r="Z47"/>
      <c r="AA47" s="3"/>
      <c r="AB47" s="3"/>
      <c r="AC47" s="3"/>
      <c r="AD47" s="3"/>
      <c r="AE47" s="3"/>
      <c r="AF47" s="3"/>
      <c r="AG47" s="3"/>
      <c r="AH47" s="3"/>
      <c r="AI47" s="3"/>
      <c r="AJ47" s="3"/>
      <c r="AK47" s="3"/>
      <c r="AL47" s="3"/>
      <c r="AM47" s="3"/>
      <c r="AN47" s="3"/>
      <c r="AO47" s="3"/>
      <c r="AP47" s="3"/>
      <c r="AQ47" s="3"/>
      <c r="AR47" s="3"/>
      <c r="AS47" s="3"/>
      <c r="AT47" s="3"/>
      <c r="AU47" s="3"/>
      <c r="AV47" s="3"/>
    </row>
    <row r="48" spans="1:48" ht="14.25" customHeight="1">
      <c r="A48" s="3"/>
      <c r="B48" s="3"/>
      <c r="C48" s="3"/>
      <c r="D48" s="3"/>
      <c r="E48" s="3"/>
      <c r="F48" s="3"/>
      <c r="G48" s="3"/>
      <c r="H48" s="3"/>
      <c r="I48" s="3"/>
      <c r="J48" s="3"/>
      <c r="K48" s="3"/>
      <c r="L48" s="3"/>
      <c r="M48" s="3"/>
      <c r="N48"/>
      <c r="O48"/>
      <c r="P48"/>
      <c r="Q48"/>
      <c r="R48"/>
      <c r="S48"/>
      <c r="T48"/>
      <c r="U48"/>
      <c r="V48"/>
      <c r="W48"/>
      <c r="X48"/>
      <c r="Y48"/>
      <c r="Z48"/>
      <c r="AA48" s="3"/>
      <c r="AB48" s="3"/>
      <c r="AC48" s="3"/>
      <c r="AD48" s="3"/>
      <c r="AE48" s="3"/>
      <c r="AF48" s="3"/>
      <c r="AG48" s="3"/>
      <c r="AH48" s="3"/>
      <c r="AI48" s="3"/>
      <c r="AJ48" s="3"/>
      <c r="AK48" s="3"/>
      <c r="AL48" s="3"/>
      <c r="AM48" s="3"/>
      <c r="AN48" s="3"/>
      <c r="AO48" s="3"/>
      <c r="AP48" s="3"/>
      <c r="AQ48" s="3"/>
      <c r="AR48" s="3"/>
      <c r="AS48" s="3"/>
      <c r="AT48" s="3"/>
      <c r="AU48" s="3"/>
      <c r="AV48" s="3"/>
    </row>
    <row r="49" spans="1:48" ht="14.25" customHeight="1">
      <c r="A49" s="3"/>
      <c r="B49" s="3"/>
      <c r="C49" s="3"/>
      <c r="D49" s="3"/>
      <c r="E49" s="3"/>
      <c r="F49" s="3"/>
      <c r="G49" s="3"/>
      <c r="H49" s="3"/>
      <c r="I49" s="3"/>
      <c r="J49" s="3"/>
      <c r="K49" s="3"/>
      <c r="L49" s="3"/>
      <c r="M49" s="3"/>
      <c r="N49"/>
      <c r="O49"/>
      <c r="P49"/>
      <c r="Q49"/>
      <c r="R49"/>
      <c r="S49"/>
      <c r="T49"/>
      <c r="U49"/>
      <c r="V49"/>
      <c r="W49"/>
      <c r="X49"/>
      <c r="Y49"/>
      <c r="Z49"/>
      <c r="AA49" s="3"/>
      <c r="AB49" s="3"/>
      <c r="AC49" s="3"/>
      <c r="AD49" s="3"/>
      <c r="AE49" s="3"/>
      <c r="AF49" s="3"/>
      <c r="AG49" s="3"/>
      <c r="AH49" s="3"/>
      <c r="AI49" s="3"/>
      <c r="AJ49" s="3"/>
      <c r="AK49" s="3"/>
      <c r="AL49" s="3"/>
      <c r="AM49" s="3"/>
      <c r="AN49" s="3"/>
      <c r="AO49" s="3"/>
      <c r="AP49" s="3"/>
      <c r="AQ49" s="3"/>
      <c r="AR49" s="3"/>
      <c r="AS49" s="3"/>
      <c r="AT49" s="3"/>
      <c r="AU49" s="3"/>
      <c r="AV49" s="3"/>
    </row>
    <row r="50" spans="1:48" ht="14.25" customHeight="1">
      <c r="A50" s="3"/>
      <c r="B50" s="3"/>
      <c r="C50" s="3"/>
      <c r="D50" s="3"/>
      <c r="E50" s="3"/>
      <c r="F50" s="3"/>
      <c r="G50" s="3"/>
      <c r="H50" s="3"/>
      <c r="I50" s="3"/>
      <c r="J50" s="3"/>
      <c r="K50" s="3"/>
      <c r="L50" s="3"/>
      <c r="M50" s="3"/>
      <c r="N50"/>
      <c r="O50"/>
      <c r="P50"/>
      <c r="Q50"/>
      <c r="R50"/>
      <c r="S50"/>
      <c r="T50"/>
      <c r="U50"/>
      <c r="V50"/>
      <c r="W50"/>
      <c r="X50"/>
      <c r="Y50"/>
      <c r="Z50"/>
      <c r="AA50" s="3"/>
      <c r="AB50" s="3"/>
      <c r="AC50" s="3"/>
      <c r="AD50" s="3"/>
      <c r="AE50" s="3"/>
      <c r="AF50" s="3"/>
      <c r="AG50" s="3"/>
      <c r="AH50" s="3"/>
      <c r="AI50" s="3"/>
      <c r="AJ50" s="3"/>
      <c r="AK50" s="3"/>
      <c r="AL50" s="3"/>
      <c r="AM50" s="3"/>
      <c r="AN50" s="3"/>
      <c r="AO50" s="3"/>
      <c r="AP50" s="3"/>
      <c r="AQ50" s="3"/>
      <c r="AR50" s="3"/>
      <c r="AS50" s="3"/>
      <c r="AT50" s="3"/>
      <c r="AU50" s="3"/>
      <c r="AV50" s="3"/>
    </row>
    <row r="51" spans="1:48" ht="14.25" customHeight="1">
      <c r="A51" s="3"/>
      <c r="B51" s="3"/>
      <c r="C51" s="3"/>
      <c r="D51" s="3"/>
      <c r="E51" s="3"/>
      <c r="F51" s="3"/>
      <c r="G51" s="3"/>
      <c r="H51" s="3"/>
      <c r="I51" s="3"/>
      <c r="J51" s="3"/>
      <c r="K51" s="3"/>
      <c r="L51" s="3"/>
      <c r="M51" s="3"/>
      <c r="N51"/>
      <c r="O51"/>
      <c r="P51"/>
      <c r="Q51"/>
      <c r="R51"/>
      <c r="S51"/>
      <c r="T51"/>
      <c r="U51"/>
      <c r="V51"/>
      <c r="W51"/>
      <c r="X51"/>
      <c r="Y51"/>
      <c r="Z51"/>
      <c r="AA51" s="3"/>
      <c r="AB51" s="3"/>
      <c r="AC51" s="3"/>
      <c r="AD51" s="3"/>
      <c r="AE51" s="3"/>
      <c r="AF51" s="3"/>
      <c r="AG51" s="3"/>
      <c r="AH51" s="3"/>
      <c r="AI51" s="3"/>
      <c r="AJ51" s="3"/>
      <c r="AK51" s="3"/>
      <c r="AL51" s="3"/>
      <c r="AM51" s="3"/>
      <c r="AN51" s="3"/>
      <c r="AO51" s="3"/>
      <c r="AP51" s="3"/>
      <c r="AQ51" s="3"/>
      <c r="AR51" s="3"/>
      <c r="AS51" s="3"/>
      <c r="AT51" s="3"/>
      <c r="AU51" s="3"/>
      <c r="AV51" s="3"/>
    </row>
    <row r="52" spans="1:48" ht="14.25" customHeight="1">
      <c r="A52" s="3"/>
      <c r="B52" s="3"/>
      <c r="C52" s="3"/>
      <c r="D52" s="3"/>
      <c r="E52" s="3"/>
      <c r="F52" s="3"/>
      <c r="G52" s="3"/>
      <c r="H52" s="3"/>
      <c r="I52" s="3"/>
      <c r="J52" s="3"/>
      <c r="K52" s="3"/>
      <c r="L52" s="3"/>
      <c r="M52" s="3"/>
      <c r="N52"/>
      <c r="O52"/>
      <c r="P52"/>
      <c r="Q52"/>
      <c r="R52"/>
      <c r="S52"/>
      <c r="T52"/>
      <c r="U52"/>
      <c r="V52"/>
      <c r="W52"/>
      <c r="X52"/>
      <c r="Y52"/>
      <c r="Z52"/>
      <c r="AA52" s="3"/>
      <c r="AB52" s="3"/>
      <c r="AC52" s="3"/>
      <c r="AD52" s="3"/>
      <c r="AE52" s="3"/>
      <c r="AF52" s="3"/>
      <c r="AG52" s="3"/>
      <c r="AH52" s="3"/>
      <c r="AI52" s="3"/>
      <c r="AJ52" s="3"/>
      <c r="AK52" s="3"/>
      <c r="AL52" s="3"/>
      <c r="AM52" s="3"/>
      <c r="AN52" s="3"/>
      <c r="AO52" s="3"/>
      <c r="AP52" s="3"/>
      <c r="AQ52" s="3"/>
      <c r="AR52" s="3"/>
      <c r="AS52" s="3"/>
      <c r="AT52" s="3"/>
      <c r="AU52" s="3"/>
      <c r="AV52" s="3"/>
    </row>
    <row r="53" spans="1:48" ht="14.25" customHeight="1">
      <c r="A53" s="3"/>
      <c r="B53" s="3"/>
      <c r="C53" s="3"/>
      <c r="D53" s="3"/>
      <c r="E53" s="3"/>
      <c r="F53" s="3"/>
      <c r="G53" s="3"/>
      <c r="H53" s="3"/>
      <c r="I53" s="3"/>
      <c r="J53" s="3"/>
      <c r="K53" s="3"/>
      <c r="L53" s="3"/>
      <c r="M53" s="3"/>
      <c r="N53"/>
      <c r="O53"/>
      <c r="P53"/>
      <c r="Q53"/>
      <c r="R53"/>
      <c r="S53"/>
      <c r="T53"/>
      <c r="U53"/>
      <c r="V53"/>
      <c r="W53"/>
      <c r="X53"/>
      <c r="Y53"/>
      <c r="Z53"/>
      <c r="AA53" s="3"/>
      <c r="AB53" s="3"/>
      <c r="AC53" s="3"/>
      <c r="AD53" s="3"/>
      <c r="AE53" s="3"/>
      <c r="AF53" s="3"/>
      <c r="AG53" s="3"/>
      <c r="AH53" s="3"/>
      <c r="AI53" s="3"/>
      <c r="AJ53" s="3"/>
      <c r="AK53" s="3"/>
      <c r="AL53" s="3"/>
      <c r="AM53" s="3"/>
      <c r="AN53" s="3"/>
      <c r="AO53" s="3"/>
      <c r="AP53" s="3"/>
      <c r="AQ53" s="3"/>
      <c r="AR53" s="3"/>
      <c r="AS53" s="3"/>
      <c r="AT53" s="3"/>
      <c r="AU53" s="3"/>
      <c r="AV53" s="3"/>
    </row>
    <row r="54" spans="1:48" ht="14.25" customHeight="1">
      <c r="A54" s="3"/>
      <c r="B54" s="3"/>
      <c r="C54" s="3"/>
      <c r="D54" s="3"/>
      <c r="E54" s="3"/>
      <c r="F54" s="3"/>
      <c r="G54" s="3"/>
      <c r="H54" s="3"/>
      <c r="I54" s="3"/>
      <c r="J54" s="3"/>
      <c r="K54" s="3"/>
      <c r="L54" s="3"/>
      <c r="M54" s="3"/>
      <c r="N54"/>
      <c r="O54"/>
      <c r="P54"/>
      <c r="Q54"/>
      <c r="R54"/>
      <c r="S54"/>
      <c r="T54"/>
      <c r="U54"/>
      <c r="V54"/>
      <c r="W54"/>
      <c r="X54"/>
      <c r="Y54"/>
      <c r="Z54"/>
      <c r="AA54" s="3"/>
      <c r="AB54" s="3"/>
      <c r="AC54" s="3"/>
      <c r="AD54" s="3"/>
      <c r="AE54" s="3"/>
      <c r="AF54" s="3"/>
      <c r="AG54" s="3"/>
      <c r="AH54" s="3"/>
      <c r="AI54" s="3"/>
      <c r="AJ54" s="3"/>
      <c r="AK54" s="3"/>
      <c r="AL54" s="3"/>
      <c r="AM54" s="3"/>
      <c r="AN54" s="3"/>
      <c r="AO54" s="3"/>
      <c r="AP54" s="3"/>
      <c r="AQ54" s="3"/>
      <c r="AR54" s="3"/>
      <c r="AS54" s="3"/>
      <c r="AT54" s="3"/>
      <c r="AU54" s="3"/>
      <c r="AV54" s="3"/>
    </row>
    <row r="55" spans="1:48" ht="14.25" customHeight="1">
      <c r="A55" s="3"/>
      <c r="B55" s="3"/>
      <c r="C55" s="3"/>
      <c r="D55" s="3"/>
      <c r="E55" s="3"/>
      <c r="F55" s="3"/>
      <c r="G55" s="3"/>
      <c r="H55" s="3"/>
      <c r="I55" s="3"/>
      <c r="J55" s="3"/>
      <c r="K55" s="3"/>
      <c r="L55" s="3"/>
      <c r="M55" s="3"/>
      <c r="N55"/>
      <c r="O55"/>
      <c r="P55"/>
      <c r="Q55"/>
      <c r="R55"/>
      <c r="S55"/>
      <c r="T55"/>
      <c r="U55"/>
      <c r="V55"/>
      <c r="W55"/>
      <c r="X55"/>
      <c r="Y55"/>
      <c r="Z55"/>
      <c r="AA55" s="3"/>
      <c r="AB55" s="3"/>
      <c r="AC55" s="3"/>
      <c r="AD55" s="3"/>
      <c r="AE55" s="3"/>
      <c r="AF55" s="3"/>
      <c r="AG55" s="3"/>
      <c r="AH55" s="3"/>
      <c r="AI55" s="3"/>
      <c r="AJ55" s="3"/>
      <c r="AK55" s="3"/>
      <c r="AL55" s="3"/>
      <c r="AM55" s="3"/>
      <c r="AN55" s="3"/>
      <c r="AO55" s="3"/>
      <c r="AP55" s="3"/>
      <c r="AQ55" s="3"/>
      <c r="AR55" s="3"/>
      <c r="AS55" s="3"/>
      <c r="AT55" s="3"/>
      <c r="AU55" s="3"/>
      <c r="AV55" s="3"/>
    </row>
    <row r="56" spans="1:48" ht="14.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sheetData>
  <mergeCells count="13">
    <mergeCell ref="K34:M36"/>
    <mergeCell ref="P34:R36"/>
    <mergeCell ref="U34:W36"/>
    <mergeCell ref="F9:J9"/>
    <mergeCell ref="K9:O9"/>
    <mergeCell ref="P9:T9"/>
    <mergeCell ref="U9:Y9"/>
    <mergeCell ref="F41:G41"/>
    <mergeCell ref="C11:C15"/>
    <mergeCell ref="C17:C20"/>
    <mergeCell ref="C22:C32"/>
    <mergeCell ref="C34:C37"/>
    <mergeCell ref="F34:H3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1F83B-54BB-4896-B003-2524FF1E9C06}">
  <dimension ref="A1:G28"/>
  <sheetViews>
    <sheetView workbookViewId="0">
      <selection activeCell="K20" sqref="K20"/>
    </sheetView>
  </sheetViews>
  <sheetFormatPr defaultRowHeight="14.4"/>
  <cols>
    <col min="2" max="2" width="8.88671875" customWidth="1"/>
    <col min="3" max="3" width="29.6640625" customWidth="1"/>
    <col min="4" max="4" width="14.6640625" customWidth="1"/>
    <col min="5" max="5" width="16.33203125" customWidth="1"/>
    <col min="6" max="6" width="15.33203125" customWidth="1"/>
    <col min="7" max="7" width="13.6640625" customWidth="1"/>
    <col min="9" max="9" width="10.109375" bestFit="1" customWidth="1"/>
  </cols>
  <sheetData>
    <row r="1" spans="1:7" ht="29.4" thickBot="1">
      <c r="A1" s="180"/>
      <c r="B1" s="181" t="s">
        <v>22</v>
      </c>
      <c r="C1" s="182" t="s">
        <v>146</v>
      </c>
      <c r="D1" s="183" t="s">
        <v>141</v>
      </c>
      <c r="E1" s="183" t="s">
        <v>142</v>
      </c>
      <c r="F1" s="183" t="s">
        <v>143</v>
      </c>
      <c r="G1" s="183" t="s">
        <v>144</v>
      </c>
    </row>
    <row r="2" spans="1:7" ht="28.8">
      <c r="A2" s="589" t="s">
        <v>30</v>
      </c>
      <c r="B2" s="185" t="s">
        <v>31</v>
      </c>
      <c r="C2" s="186" t="s">
        <v>32</v>
      </c>
      <c r="D2" s="187">
        <f>'C&amp;S - Overall'!J12</f>
        <v>29250</v>
      </c>
      <c r="E2" s="187">
        <f>'C&amp;S - Overall'!O12</f>
        <v>21600</v>
      </c>
      <c r="F2" s="187">
        <f>'C&amp;S - Overall'!T12</f>
        <v>24300</v>
      </c>
      <c r="G2" s="187">
        <f>'C&amp;S - Overall'!Y12</f>
        <v>24000</v>
      </c>
    </row>
    <row r="3" spans="1:7">
      <c r="A3" s="590"/>
      <c r="B3" s="189" t="s">
        <v>33</v>
      </c>
      <c r="C3" s="190" t="s">
        <v>34</v>
      </c>
      <c r="D3" s="187">
        <f>'C&amp;S - Overall'!J13</f>
        <v>26000</v>
      </c>
      <c r="E3" s="187">
        <f>'C&amp;S - Overall'!O13</f>
        <v>14400</v>
      </c>
      <c r="F3" s="187">
        <f>'C&amp;S - Overall'!T13</f>
        <v>16200</v>
      </c>
      <c r="G3" s="187">
        <f>'C&amp;S - Overall'!Y13</f>
        <v>16000</v>
      </c>
    </row>
    <row r="4" spans="1:7">
      <c r="A4" s="590"/>
      <c r="B4" s="189" t="s">
        <v>35</v>
      </c>
      <c r="C4" s="190" t="s">
        <v>36</v>
      </c>
      <c r="D4" s="187">
        <f>'C&amp;S - Overall'!J14</f>
        <v>9750</v>
      </c>
      <c r="E4" s="187">
        <f>'C&amp;S - Overall'!O14</f>
        <v>36000</v>
      </c>
      <c r="F4" s="187">
        <f>'C&amp;S - Overall'!T14</f>
        <v>40500</v>
      </c>
      <c r="G4" s="187">
        <f>'C&amp;S - Overall'!Y14</f>
        <v>40000</v>
      </c>
    </row>
    <row r="5" spans="1:7" ht="15" thickBot="1">
      <c r="A5" s="590"/>
      <c r="B5" s="192" t="s">
        <v>37</v>
      </c>
      <c r="C5" s="193" t="s">
        <v>38</v>
      </c>
      <c r="D5" s="187">
        <f>'C&amp;S - Overall'!J15</f>
        <v>0</v>
      </c>
      <c r="E5" s="187">
        <f>'C&amp;S - Overall'!O15</f>
        <v>0</v>
      </c>
      <c r="F5" s="187">
        <f>'C&amp;S - Overall'!T15</f>
        <v>0</v>
      </c>
      <c r="G5" s="187">
        <f>'C&amp;S - Overall'!Y15</f>
        <v>0</v>
      </c>
    </row>
    <row r="6" spans="1:7" ht="15" thickBot="1">
      <c r="A6" s="591"/>
      <c r="B6" s="592" t="s">
        <v>39</v>
      </c>
      <c r="C6" s="592"/>
      <c r="D6" s="194">
        <f>'C&amp;S - Overall'!J16</f>
        <v>65000</v>
      </c>
      <c r="E6" s="194">
        <f>'C&amp;S - Overall'!O16</f>
        <v>72000</v>
      </c>
      <c r="F6" s="194">
        <f>'C&amp;S - Overall'!T16</f>
        <v>81000</v>
      </c>
      <c r="G6" s="194">
        <f>'C&amp;S - Overall'!Y16</f>
        <v>80000</v>
      </c>
    </row>
    <row r="7" spans="1:7" ht="15" thickBot="1">
      <c r="A7" s="188"/>
      <c r="B7" s="196"/>
      <c r="C7" s="195"/>
      <c r="D7" s="197"/>
      <c r="E7" s="197"/>
      <c r="F7" s="197"/>
      <c r="G7" s="197"/>
    </row>
    <row r="8" spans="1:7">
      <c r="A8" s="593" t="s">
        <v>3</v>
      </c>
      <c r="B8" s="198" t="s">
        <v>41</v>
      </c>
      <c r="C8" s="199" t="s">
        <v>42</v>
      </c>
      <c r="D8" s="200">
        <f>'C&amp;S - Overall'!J18</f>
        <v>19500</v>
      </c>
      <c r="E8" s="200">
        <f>'C&amp;S - Overall'!O18</f>
        <v>21600</v>
      </c>
      <c r="F8" s="200">
        <f>'C&amp;S - Overall'!T18</f>
        <v>24300</v>
      </c>
      <c r="G8" s="200">
        <f>'C&amp;S - Overall'!Y18</f>
        <v>24000</v>
      </c>
    </row>
    <row r="9" spans="1:7">
      <c r="A9" s="590"/>
      <c r="B9" s="201" t="s">
        <v>43</v>
      </c>
      <c r="C9" s="202" t="s">
        <v>44</v>
      </c>
      <c r="D9" s="187">
        <f>'C&amp;S - Overall'!J19</f>
        <v>19500</v>
      </c>
      <c r="E9" s="187">
        <f>'C&amp;S - Overall'!O19</f>
        <v>21600</v>
      </c>
      <c r="F9" s="187">
        <f>'C&amp;S - Overall'!T19</f>
        <v>24300</v>
      </c>
      <c r="G9" s="187">
        <f>'C&amp;S - Overall'!Y19</f>
        <v>24000</v>
      </c>
    </row>
    <row r="10" spans="1:7" ht="15" thickBot="1">
      <c r="A10" s="590"/>
      <c r="B10" s="203" t="s">
        <v>45</v>
      </c>
      <c r="C10" s="204" t="s">
        <v>46</v>
      </c>
      <c r="D10" s="205">
        <f>'C&amp;S - Overall'!J20</f>
        <v>0</v>
      </c>
      <c r="E10" s="205">
        <f>'C&amp;S - Overall'!O20</f>
        <v>0</v>
      </c>
      <c r="F10" s="205">
        <f>'C&amp;S - Overall'!T20</f>
        <v>0</v>
      </c>
      <c r="G10" s="205">
        <f>'C&amp;S - Overall'!Y20</f>
        <v>0</v>
      </c>
    </row>
    <row r="11" spans="1:7" ht="15" thickBot="1">
      <c r="A11" s="591"/>
      <c r="B11" s="587" t="s">
        <v>47</v>
      </c>
      <c r="C11" s="594"/>
      <c r="D11" s="207">
        <f>'C&amp;S - Overall'!J21</f>
        <v>39000</v>
      </c>
      <c r="E11" s="207">
        <f>'C&amp;S - Overall'!O21</f>
        <v>43200</v>
      </c>
      <c r="F11" s="207">
        <f>'C&amp;S - Overall'!T21</f>
        <v>48600</v>
      </c>
      <c r="G11" s="207">
        <f>'C&amp;S - Overall'!Y21</f>
        <v>48000</v>
      </c>
    </row>
    <row r="12" spans="1:7" ht="15" thickBot="1">
      <c r="A12" s="188"/>
      <c r="B12" s="196"/>
      <c r="C12" s="188"/>
      <c r="D12" s="197"/>
      <c r="E12" s="197"/>
      <c r="F12" s="197"/>
      <c r="G12" s="197"/>
    </row>
    <row r="13" spans="1:7" ht="28.8">
      <c r="A13" s="595" t="s">
        <v>48</v>
      </c>
      <c r="B13" s="198" t="s">
        <v>49</v>
      </c>
      <c r="C13" s="208" t="s">
        <v>50</v>
      </c>
      <c r="D13" s="200">
        <f>'C&amp;S - Overall'!J23</f>
        <v>0</v>
      </c>
      <c r="E13" s="200">
        <f>'C&amp;S - Overall'!O23</f>
        <v>0</v>
      </c>
      <c r="F13" s="200">
        <f>'C&amp;S - Overall'!T23</f>
        <v>0</v>
      </c>
      <c r="G13" s="200">
        <f>'C&amp;S - Overall'!Y23</f>
        <v>0</v>
      </c>
    </row>
    <row r="14" spans="1:7" ht="43.2">
      <c r="A14" s="590"/>
      <c r="B14" s="201" t="s">
        <v>51</v>
      </c>
      <c r="C14" s="209" t="s">
        <v>52</v>
      </c>
      <c r="D14" s="191">
        <f>'C&amp;S - Overall'!J24</f>
        <v>0</v>
      </c>
      <c r="E14" s="191">
        <f>'C&amp;S - Overall'!O24</f>
        <v>0</v>
      </c>
      <c r="F14" s="191">
        <f>'C&amp;S - Overall'!T24</f>
        <v>0</v>
      </c>
      <c r="G14" s="191">
        <f>'C&amp;S - Overall'!Y24</f>
        <v>0</v>
      </c>
    </row>
    <row r="15" spans="1:7" ht="43.2">
      <c r="A15" s="590"/>
      <c r="B15" s="201" t="s">
        <v>53</v>
      </c>
      <c r="C15" s="210" t="s">
        <v>54</v>
      </c>
      <c r="D15" s="191">
        <f>'C&amp;S - Overall'!J25</f>
        <v>0</v>
      </c>
      <c r="E15" s="191">
        <f>'C&amp;S - Overall'!O25</f>
        <v>0</v>
      </c>
      <c r="F15" s="191">
        <f>'C&amp;S - Overall'!T25</f>
        <v>0</v>
      </c>
      <c r="G15" s="191">
        <f>'C&amp;S - Overall'!Y25</f>
        <v>0</v>
      </c>
    </row>
    <row r="16" spans="1:7">
      <c r="A16" s="590"/>
      <c r="B16" s="201" t="s">
        <v>55</v>
      </c>
      <c r="C16" s="202" t="s">
        <v>56</v>
      </c>
      <c r="D16" s="191">
        <f>'C&amp;S - Overall'!J26</f>
        <v>0</v>
      </c>
      <c r="E16" s="191">
        <f>'C&amp;S - Overall'!O26</f>
        <v>0</v>
      </c>
      <c r="F16" s="191">
        <f>'C&amp;S - Overall'!T26</f>
        <v>0</v>
      </c>
      <c r="G16" s="191">
        <f>'C&amp;S - Overall'!Y26</f>
        <v>0</v>
      </c>
    </row>
    <row r="17" spans="1:7">
      <c r="A17" s="590"/>
      <c r="B17" s="201" t="s">
        <v>57</v>
      </c>
      <c r="C17" s="202" t="s">
        <v>58</v>
      </c>
      <c r="D17" s="191">
        <f>'C&amp;S - Overall'!J27</f>
        <v>0</v>
      </c>
      <c r="E17" s="191">
        <f>'C&amp;S - Overall'!O27</f>
        <v>0</v>
      </c>
      <c r="F17" s="191">
        <f>'C&amp;S - Overall'!T27</f>
        <v>0</v>
      </c>
      <c r="G17" s="191">
        <f>'C&amp;S - Overall'!Y27</f>
        <v>0</v>
      </c>
    </row>
    <row r="18" spans="1:7" ht="57.6">
      <c r="A18" s="590"/>
      <c r="B18" s="201" t="s">
        <v>59</v>
      </c>
      <c r="C18" s="210" t="s">
        <v>60</v>
      </c>
      <c r="D18" s="191">
        <f>'C&amp;S - Overall'!J28</f>
        <v>0</v>
      </c>
      <c r="E18" s="191">
        <f>'C&amp;S - Overall'!O28</f>
        <v>0</v>
      </c>
      <c r="F18" s="191">
        <f>'C&amp;S - Overall'!T28</f>
        <v>0</v>
      </c>
      <c r="G18" s="191">
        <f>'C&amp;S - Overall'!Y28</f>
        <v>0</v>
      </c>
    </row>
    <row r="19" spans="1:7">
      <c r="A19" s="590"/>
      <c r="B19" s="201" t="s">
        <v>61</v>
      </c>
      <c r="C19" s="210" t="s">
        <v>62</v>
      </c>
      <c r="D19" s="191">
        <f>'C&amp;S - Overall'!J29</f>
        <v>0</v>
      </c>
      <c r="E19" s="191">
        <f>'C&amp;S - Overall'!O29</f>
        <v>0</v>
      </c>
      <c r="F19" s="191">
        <f>'C&amp;S - Overall'!T29</f>
        <v>0</v>
      </c>
      <c r="G19" s="191">
        <f>'C&amp;S - Overall'!Y29</f>
        <v>0</v>
      </c>
    </row>
    <row r="20" spans="1:7">
      <c r="A20" s="590"/>
      <c r="B20" s="201" t="s">
        <v>63</v>
      </c>
      <c r="C20" s="202" t="s">
        <v>64</v>
      </c>
      <c r="D20" s="191">
        <f>'C&amp;S - Overall'!J30</f>
        <v>0</v>
      </c>
      <c r="E20" s="191">
        <f>'C&amp;S - Overall'!O30</f>
        <v>0</v>
      </c>
      <c r="F20" s="191">
        <f>'C&amp;S - Overall'!T30</f>
        <v>0</v>
      </c>
      <c r="G20" s="191">
        <f>'C&amp;S - Overall'!Y30</f>
        <v>0</v>
      </c>
    </row>
    <row r="21" spans="1:7">
      <c r="A21" s="590"/>
      <c r="B21" s="201" t="s">
        <v>65</v>
      </c>
      <c r="C21" s="202" t="s">
        <v>66</v>
      </c>
      <c r="D21" s="191">
        <f>'C&amp;S - Overall'!J31</f>
        <v>0</v>
      </c>
      <c r="E21" s="191">
        <f>'C&amp;S - Overall'!O31</f>
        <v>0</v>
      </c>
      <c r="F21" s="191">
        <f>'C&amp;S - Overall'!T31</f>
        <v>0</v>
      </c>
      <c r="G21" s="191">
        <f>'C&amp;S - Overall'!Y31</f>
        <v>0</v>
      </c>
    </row>
    <row r="22" spans="1:7" ht="43.8" thickBot="1">
      <c r="A22" s="590"/>
      <c r="B22" s="203" t="s">
        <v>67</v>
      </c>
      <c r="C22" s="230" t="s">
        <v>145</v>
      </c>
      <c r="D22" s="206">
        <f>'C&amp;S - Overall'!J32</f>
        <v>546000</v>
      </c>
      <c r="E22" s="206">
        <f>'C&amp;S - Overall'!O32</f>
        <v>604800</v>
      </c>
      <c r="F22" s="206">
        <f>'C&amp;S - Overall'!T32</f>
        <v>680400</v>
      </c>
      <c r="G22" s="206">
        <f>'C&amp;S - Overall'!Y32</f>
        <v>672000</v>
      </c>
    </row>
    <row r="23" spans="1:7" ht="15" thickBot="1">
      <c r="A23" s="591"/>
      <c r="B23" s="596" t="s">
        <v>68</v>
      </c>
      <c r="C23" s="597"/>
      <c r="D23" s="207">
        <f>'C&amp;S - Overall'!J33</f>
        <v>546000</v>
      </c>
      <c r="E23" s="207">
        <f>'C&amp;S - Overall'!O33</f>
        <v>604800</v>
      </c>
      <c r="F23" s="207">
        <f>'C&amp;S - Overall'!T33</f>
        <v>680400</v>
      </c>
      <c r="G23" s="207">
        <f>'C&amp;S - Overall'!Y33</f>
        <v>672000</v>
      </c>
    </row>
    <row r="24" spans="1:7" ht="15" thickBot="1">
      <c r="A24" s="188"/>
      <c r="B24" s="196"/>
      <c r="C24" s="188"/>
      <c r="D24" s="188"/>
      <c r="E24" s="188"/>
      <c r="F24" s="188"/>
      <c r="G24" s="188"/>
    </row>
    <row r="25" spans="1:7">
      <c r="A25" s="584" t="s">
        <v>69</v>
      </c>
      <c r="B25" s="211" t="s">
        <v>70</v>
      </c>
      <c r="C25" s="212" t="s">
        <v>71</v>
      </c>
      <c r="D25" s="200">
        <f>'C&amp;S - Overall'!J35</f>
        <v>0</v>
      </c>
      <c r="E25" s="200">
        <f>'C&amp;S - Overall'!O35</f>
        <v>0</v>
      </c>
      <c r="F25" s="200">
        <f>'C&amp;S - Overall'!T35</f>
        <v>0</v>
      </c>
      <c r="G25" s="200">
        <f>'C&amp;S - Overall'!Y35</f>
        <v>0</v>
      </c>
    </row>
    <row r="26" spans="1:7">
      <c r="A26" s="585"/>
      <c r="B26" s="213" t="s">
        <v>72</v>
      </c>
      <c r="C26" s="214" t="s">
        <v>73</v>
      </c>
      <c r="D26" s="191">
        <f>'C&amp;S - Overall'!J36</f>
        <v>0</v>
      </c>
      <c r="E26" s="191">
        <f>'C&amp;S - Overall'!O36</f>
        <v>0</v>
      </c>
      <c r="F26" s="191">
        <f>'C&amp;S - Overall'!T36</f>
        <v>0</v>
      </c>
      <c r="G26" s="191">
        <f>'C&amp;S - Overall'!Y36</f>
        <v>0</v>
      </c>
    </row>
    <row r="27" spans="1:7" ht="43.8" thickBot="1">
      <c r="A27" s="585"/>
      <c r="B27" s="215" t="s">
        <v>74</v>
      </c>
      <c r="C27" s="216" t="s">
        <v>75</v>
      </c>
      <c r="D27" s="191">
        <f>'C&amp;S - Overall'!J37</f>
        <v>0</v>
      </c>
      <c r="E27" s="191">
        <f>'C&amp;S - Overall'!O37</f>
        <v>0</v>
      </c>
      <c r="F27" s="191">
        <f>'C&amp;S - Overall'!T37</f>
        <v>0</v>
      </c>
      <c r="G27" s="191">
        <f>'C&amp;S - Overall'!Y37</f>
        <v>0</v>
      </c>
    </row>
    <row r="28" spans="1:7" ht="15" thickBot="1">
      <c r="A28" s="586"/>
      <c r="B28" s="587" t="s">
        <v>76</v>
      </c>
      <c r="C28" s="588"/>
      <c r="D28" s="218">
        <f>'C&amp;S - Overall'!J38</f>
        <v>0</v>
      </c>
      <c r="E28" s="218">
        <f>'C&amp;S - Overall'!O38</f>
        <v>0</v>
      </c>
      <c r="F28" s="218">
        <f>'C&amp;S - Overall'!T38</f>
        <v>0</v>
      </c>
      <c r="G28" s="218">
        <f>'C&amp;S - Overall'!Y38</f>
        <v>0</v>
      </c>
    </row>
  </sheetData>
  <mergeCells count="8">
    <mergeCell ref="A25:A28"/>
    <mergeCell ref="B28:C28"/>
    <mergeCell ref="A2:A6"/>
    <mergeCell ref="B6:C6"/>
    <mergeCell ref="A8:A11"/>
    <mergeCell ref="B11:C11"/>
    <mergeCell ref="A13:A23"/>
    <mergeCell ref="B23:C2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B8FC1-7CBB-46C6-8B93-B3F6D7361134}">
  <dimension ref="A1:G28"/>
  <sheetViews>
    <sheetView workbookViewId="0">
      <selection activeCell="N21" sqref="N21"/>
    </sheetView>
  </sheetViews>
  <sheetFormatPr defaultRowHeight="14.4"/>
  <cols>
    <col min="2" max="2" width="8.88671875" customWidth="1"/>
    <col min="3" max="3" width="27.6640625" customWidth="1"/>
    <col min="4" max="4" width="18.77734375" customWidth="1"/>
    <col min="5" max="6" width="15.6640625" customWidth="1"/>
    <col min="7" max="7" width="14" customWidth="1"/>
    <col min="9" max="9" width="11.109375" bestFit="1" customWidth="1"/>
  </cols>
  <sheetData>
    <row r="1" spans="1:7" ht="15" thickBot="1">
      <c r="A1" s="180"/>
      <c r="B1" s="181" t="s">
        <v>22</v>
      </c>
      <c r="C1" s="182" t="s">
        <v>23</v>
      </c>
      <c r="D1" s="183" t="s">
        <v>141</v>
      </c>
      <c r="E1" s="183" t="s">
        <v>142</v>
      </c>
      <c r="F1" s="183" t="s">
        <v>143</v>
      </c>
      <c r="G1" s="183" t="s">
        <v>144</v>
      </c>
    </row>
    <row r="2" spans="1:7" ht="43.2">
      <c r="A2" s="589" t="s">
        <v>30</v>
      </c>
      <c r="B2" s="185" t="s">
        <v>31</v>
      </c>
      <c r="C2" s="186" t="s">
        <v>32</v>
      </c>
      <c r="D2" s="187">
        <f>'Ag - DI'!I12+'Ag - Retrofit'!I12+'Ag - PDP'!J12</f>
        <v>53595.603791426605</v>
      </c>
      <c r="E2" s="187">
        <f>'Ag - DI'!N12+'Ag - Retrofit'!N12+'Ag - PDP'!O12</f>
        <v>105877.78000000001</v>
      </c>
      <c r="F2" s="187">
        <f>'Ag - DI'!S12+'Ag - Retrofit'!S12+'Ag - PDP'!T12</f>
        <v>131020.88</v>
      </c>
      <c r="G2" s="187">
        <f>'Ag - DI'!X12+'Ag - Retrofit'!X12+'Ag - PDP'!Y12</f>
        <v>149645.84000000003</v>
      </c>
    </row>
    <row r="3" spans="1:7">
      <c r="A3" s="590"/>
      <c r="B3" s="189" t="s">
        <v>33</v>
      </c>
      <c r="C3" s="190" t="s">
        <v>34</v>
      </c>
      <c r="D3" s="187">
        <f>'Ag - DI'!I13+'Ag - Retrofit'!I13+'Ag - PDP'!J13</f>
        <v>53595.603791426605</v>
      </c>
      <c r="E3" s="187">
        <f>'Ag - DI'!N13+'Ag - Retrofit'!N13+'Ag - PDP'!O13</f>
        <v>105877.78000000001</v>
      </c>
      <c r="F3" s="187">
        <f>'Ag - DI'!S13+'Ag - Retrofit'!S13+'Ag - PDP'!T13</f>
        <v>131020.88</v>
      </c>
      <c r="G3" s="187">
        <f>'Ag - DI'!X13+'Ag - Retrofit'!X13+'Ag - PDP'!Y13</f>
        <v>149645.84000000003</v>
      </c>
    </row>
    <row r="4" spans="1:7">
      <c r="A4" s="590"/>
      <c r="B4" s="189" t="s">
        <v>35</v>
      </c>
      <c r="C4" s="190" t="s">
        <v>36</v>
      </c>
      <c r="D4" s="187">
        <f>'Ag - DI'!I14+'Ag - Retrofit'!I14+'Ag - PDP'!J14</f>
        <v>160786.81137427979</v>
      </c>
      <c r="E4" s="187">
        <f>'Ag - DI'!N14+'Ag - Retrofit'!N14+'Ag - PDP'!O14</f>
        <v>317633.33999999997</v>
      </c>
      <c r="F4" s="187">
        <f>'Ag - DI'!S14+'Ag - Retrofit'!S14+'Ag - PDP'!T14</f>
        <v>393062.64</v>
      </c>
      <c r="G4" s="187">
        <f>'Ag - DI'!X14+'Ag - Retrofit'!X14+'Ag - PDP'!Y14</f>
        <v>448937.52</v>
      </c>
    </row>
    <row r="5" spans="1:7" ht="15" thickBot="1">
      <c r="A5" s="590"/>
      <c r="B5" s="192" t="s">
        <v>37</v>
      </c>
      <c r="C5" s="193" t="s">
        <v>38</v>
      </c>
      <c r="D5" s="187">
        <f>'Ag - DI'!I15+'Ag - Retrofit'!I15+'Ag - PDP'!J15</f>
        <v>0</v>
      </c>
      <c r="E5" s="187">
        <f>'Ag - DI'!N15+'Ag - Retrofit'!N15+'Ag - PDP'!O15</f>
        <v>0</v>
      </c>
      <c r="F5" s="187">
        <f>'Ag - DI'!S15+'Ag - Retrofit'!S15+'Ag - PDP'!T15</f>
        <v>0</v>
      </c>
      <c r="G5" s="187">
        <f>'Ag - DI'!X15+'Ag - Retrofit'!X15+'Ag - PDP'!Y15</f>
        <v>0</v>
      </c>
    </row>
    <row r="6" spans="1:7" ht="15" thickBot="1">
      <c r="A6" s="591"/>
      <c r="B6" s="592" t="s">
        <v>39</v>
      </c>
      <c r="C6" s="592"/>
      <c r="D6" s="194">
        <f>'Ag - DI'!I16+'Ag - Retrofit'!I16+'Ag - PDP'!J16</f>
        <v>267978.018957133</v>
      </c>
      <c r="E6" s="194">
        <f>'Ag - DI'!N16+'Ag - Retrofit'!N16+'Ag - PDP'!O16</f>
        <v>529388.9</v>
      </c>
      <c r="F6" s="194">
        <f>'Ag - DI'!S16+'Ag - Retrofit'!S16+'Ag - PDP'!T16</f>
        <v>655104.4</v>
      </c>
      <c r="G6" s="194">
        <f>'Ag - DI'!X16+'Ag - Retrofit'!X16+'Ag - PDP'!Y16</f>
        <v>748229.20000000019</v>
      </c>
    </row>
    <row r="7" spans="1:7" ht="15" thickBot="1">
      <c r="A7" s="188"/>
      <c r="B7" s="196"/>
      <c r="C7" s="195"/>
      <c r="D7" s="197"/>
      <c r="E7" s="197"/>
      <c r="F7" s="197"/>
      <c r="G7" s="197"/>
    </row>
    <row r="8" spans="1:7">
      <c r="A8" s="593" t="s">
        <v>3</v>
      </c>
      <c r="B8" s="198" t="s">
        <v>41</v>
      </c>
      <c r="C8" s="199" t="s">
        <v>42</v>
      </c>
      <c r="D8" s="200">
        <f>'Ag - DI'!I18+'Ag - Retrofit'!I18+'Ag - PDP'!J18</f>
        <v>104750.76796199585</v>
      </c>
      <c r="E8" s="200">
        <f>'Ag - DI'!N18+'Ag - Retrofit'!N18+'Ag - PDP'!O18</f>
        <v>213643.33799999999</v>
      </c>
      <c r="F8" s="200">
        <f>'Ag - DI'!S18+'Ag - Retrofit'!S18+'Ag - PDP'!T18</f>
        <v>265543.848</v>
      </c>
      <c r="G8" s="200">
        <f>'Ag - DI'!X18+'Ag - Retrofit'!X18+'Ag - PDP'!Y18</f>
        <v>304656.26399999997</v>
      </c>
    </row>
    <row r="9" spans="1:7">
      <c r="A9" s="590"/>
      <c r="B9" s="201" t="s">
        <v>43</v>
      </c>
      <c r="C9" s="202" t="s">
        <v>44</v>
      </c>
      <c r="D9" s="187">
        <f>'Ag - DI'!I19+'Ag - Retrofit'!I19+'Ag - PDP'!J19</f>
        <v>56036.043412283936</v>
      </c>
      <c r="E9" s="187">
        <f>'Ag - DI'!N19+'Ag - Retrofit'!N19+'Ag - PDP'!O19</f>
        <v>103990.00199999999</v>
      </c>
      <c r="F9" s="187">
        <f>'Ag - DI'!S19+'Ag - Retrofit'!S19+'Ag - PDP'!T19</f>
        <v>127518.79199999999</v>
      </c>
      <c r="G9" s="187">
        <f>'Ag - DI'!X19+'Ag - Retrofit'!X19+'Ag - PDP'!Y19</f>
        <v>144281.25599999999</v>
      </c>
    </row>
    <row r="10" spans="1:7" ht="15" thickBot="1">
      <c r="A10" s="590"/>
      <c r="B10" s="203" t="s">
        <v>45</v>
      </c>
      <c r="C10" s="204" t="s">
        <v>46</v>
      </c>
      <c r="D10" s="205">
        <f>'Ag - DI'!I20+'Ag - Retrofit'!I20+'Ag - PDP'!J20</f>
        <v>0</v>
      </c>
      <c r="E10" s="205">
        <f>'Ag - DI'!N20+'Ag - Retrofit'!N20+'Ag - PDP'!O20</f>
        <v>0</v>
      </c>
      <c r="F10" s="205">
        <f>'Ag - DI'!S20+'Ag - Retrofit'!S20+'Ag - PDP'!T20</f>
        <v>0</v>
      </c>
      <c r="G10" s="205">
        <f>'Ag - DI'!X20+'Ag - Retrofit'!X20+'Ag - PDP'!Y20</f>
        <v>0</v>
      </c>
    </row>
    <row r="11" spans="1:7" ht="15" thickBot="1">
      <c r="A11" s="591"/>
      <c r="B11" s="587" t="s">
        <v>47</v>
      </c>
      <c r="C11" s="594"/>
      <c r="D11" s="207">
        <f>'Ag - DI'!I21+'Ag - Retrofit'!I21+'Ag - PDP'!J21</f>
        <v>160786.81137427979</v>
      </c>
      <c r="E11" s="207">
        <f>'Ag - DI'!N21+'Ag - Retrofit'!N21+'Ag - PDP'!O21</f>
        <v>317633.33999999997</v>
      </c>
      <c r="F11" s="207">
        <f>'Ag - DI'!S21+'Ag - Retrofit'!S21+'Ag - PDP'!T21</f>
        <v>393062.64</v>
      </c>
      <c r="G11" s="207">
        <f>'Ag - DI'!X21+'Ag - Retrofit'!X21+'Ag - PDP'!Y21</f>
        <v>448937.5199999999</v>
      </c>
    </row>
    <row r="12" spans="1:7" ht="15" thickBot="1">
      <c r="A12" s="188"/>
      <c r="B12" s="196"/>
      <c r="C12" s="188"/>
      <c r="D12" s="197"/>
      <c r="E12" s="197"/>
      <c r="F12" s="197"/>
      <c r="G12" s="197"/>
    </row>
    <row r="13" spans="1:7" ht="28.8">
      <c r="A13" s="595" t="s">
        <v>48</v>
      </c>
      <c r="B13" s="198" t="s">
        <v>49</v>
      </c>
      <c r="C13" s="208" t="s">
        <v>50</v>
      </c>
      <c r="D13" s="200">
        <f>'Ag - DI'!I23+'Ag - Retrofit'!I23+'Ag - PDP'!J23</f>
        <v>114029.00797863238</v>
      </c>
      <c r="E13" s="200">
        <f>'Ag - DI'!N23+'Ag - Retrofit'!N23+'Ag - PDP'!O23</f>
        <v>194793.58343491773</v>
      </c>
      <c r="F13" s="200">
        <f>'Ag - DI'!S23+'Ag - Retrofit'!S23+'Ag - PDP'!T23</f>
        <v>233104.7603724316</v>
      </c>
      <c r="G13" s="200">
        <f>'Ag - DI'!X23+'Ag - Retrofit'!X23+'Ag - PDP'!Y23</f>
        <v>263545.17371951003</v>
      </c>
    </row>
    <row r="14" spans="1:7" ht="43.2">
      <c r="A14" s="590"/>
      <c r="B14" s="201" t="s">
        <v>51</v>
      </c>
      <c r="C14" s="209" t="s">
        <v>52</v>
      </c>
      <c r="D14" s="191">
        <f>'Ag - DI'!I24+'Ag - Retrofit'!I24+'Ag - PDP'!J24</f>
        <v>379538.67730484321</v>
      </c>
      <c r="E14" s="191">
        <f>'Ag - DI'!N24+'Ag - Retrofit'!N24+'Ag - PDP'!O24</f>
        <v>513474.77791322366</v>
      </c>
      <c r="F14" s="191">
        <f>'Ag - DI'!S24+'Ag - Retrofit'!S24+'Ag - PDP'!T24</f>
        <v>590806.34716324229</v>
      </c>
      <c r="G14" s="191">
        <f>'Ag - DI'!X24+'Ag - Retrofit'!X24+'Ag - PDP'!Y24</f>
        <v>631393.56495934678</v>
      </c>
    </row>
    <row r="15" spans="1:7" ht="43.2">
      <c r="A15" s="590"/>
      <c r="B15" s="201" t="s">
        <v>53</v>
      </c>
      <c r="C15" s="210" t="s">
        <v>54</v>
      </c>
      <c r="D15" s="191">
        <f>'Ag - DI'!I25+'Ag - Retrofit'!I25+'Ag - PDP'!J25</f>
        <v>200758.01595726475</v>
      </c>
      <c r="E15" s="191">
        <f>'Ag - DI'!N25+'Ag - Retrofit'!N25+'Ag - PDP'!O25</f>
        <v>359137.16686983546</v>
      </c>
      <c r="F15" s="191">
        <f>'Ag - DI'!S25+'Ag - Retrofit'!S25+'Ag - PDP'!T25</f>
        <v>432609.5207448632</v>
      </c>
      <c r="G15" s="191">
        <f>'Ag - DI'!X25+'Ag - Retrofit'!X25+'Ag - PDP'!Y25</f>
        <v>493490.34743902006</v>
      </c>
    </row>
    <row r="16" spans="1:7">
      <c r="A16" s="590"/>
      <c r="B16" s="201" t="s">
        <v>55</v>
      </c>
      <c r="C16" s="202" t="s">
        <v>56</v>
      </c>
      <c r="D16" s="191">
        <f>'Ag - DI'!I26+'Ag - Retrofit'!I26+'Ag - PDP'!J26</f>
        <v>94219.338652421589</v>
      </c>
      <c r="E16" s="191">
        <f>'Ag - DI'!N26+'Ag - Retrofit'!N26+'Ag - PDP'!O26</f>
        <v>150162.38895661183</v>
      </c>
      <c r="F16" s="191">
        <f>'Ag - DI'!S26+'Ag - Retrofit'!S26+'Ag - PDP'!T26</f>
        <v>177803.17358162109</v>
      </c>
      <c r="G16" s="191">
        <f>'Ag - DI'!X26+'Ag - Retrofit'!X26+'Ag - PDP'!Y26</f>
        <v>198096.78247967336</v>
      </c>
    </row>
    <row r="17" spans="1:7">
      <c r="A17" s="590"/>
      <c r="B17" s="201" t="s">
        <v>57</v>
      </c>
      <c r="C17" s="202" t="s">
        <v>58</v>
      </c>
      <c r="D17" s="191">
        <f>'Ag - DI'!I27+'Ag - Retrofit'!I27+'Ag - PDP'!J27</f>
        <v>47109.669326210795</v>
      </c>
      <c r="E17" s="191">
        <f>'Ag - DI'!N27+'Ag - Retrofit'!N27+'Ag - PDP'!O27</f>
        <v>75081.194478305915</v>
      </c>
      <c r="F17" s="191">
        <f>'Ag - DI'!S27+'Ag - Retrofit'!S27+'Ag - PDP'!T27</f>
        <v>88901.586790810543</v>
      </c>
      <c r="G17" s="191">
        <f>'Ag - DI'!X27+'Ag - Retrofit'!X27+'Ag - PDP'!Y27</f>
        <v>99048.391239836681</v>
      </c>
    </row>
    <row r="18" spans="1:7" ht="57.6">
      <c r="A18" s="590"/>
      <c r="B18" s="201" t="s">
        <v>59</v>
      </c>
      <c r="C18" s="210" t="s">
        <v>60</v>
      </c>
      <c r="D18" s="191">
        <f>'Ag - DI'!I28+'Ag - Retrofit'!I28+'Ag - PDP'!J28</f>
        <v>47109.669326210795</v>
      </c>
      <c r="E18" s="191">
        <f>'Ag - DI'!N28+'Ag - Retrofit'!N28+'Ag - PDP'!O28</f>
        <v>75081.194478305915</v>
      </c>
      <c r="F18" s="191">
        <f>'Ag - DI'!S28+'Ag - Retrofit'!S28+'Ag - PDP'!T28</f>
        <v>88901.586790810543</v>
      </c>
      <c r="G18" s="191">
        <f>'Ag - DI'!X28+'Ag - Retrofit'!X28+'Ag - PDP'!Y28</f>
        <v>99048.391239836681</v>
      </c>
    </row>
    <row r="19" spans="1:7">
      <c r="A19" s="590"/>
      <c r="B19" s="201" t="s">
        <v>61</v>
      </c>
      <c r="C19" s="210" t="s">
        <v>62</v>
      </c>
      <c r="D19" s="191">
        <f>'Ag - DI'!I29+'Ag - Retrofit'!I29+'Ag - PDP'!J29</f>
        <v>19809.669326210795</v>
      </c>
      <c r="E19" s="191">
        <f>'Ag - DI'!N29+'Ag - Retrofit'!N29+'Ag - PDP'!O29</f>
        <v>44631.194478305915</v>
      </c>
      <c r="F19" s="191">
        <f>'Ag - DI'!S29+'Ag - Retrofit'!S29+'Ag - PDP'!T29</f>
        <v>55301.586790810543</v>
      </c>
      <c r="G19" s="191">
        <f>'Ag - DI'!X29+'Ag - Retrofit'!X29+'Ag - PDP'!Y29</f>
        <v>65448.391239836681</v>
      </c>
    </row>
    <row r="20" spans="1:7">
      <c r="A20" s="590"/>
      <c r="B20" s="201" t="s">
        <v>63</v>
      </c>
      <c r="C20" s="202" t="s">
        <v>64</v>
      </c>
      <c r="D20" s="191">
        <f>'Ag - DI'!I30+'Ag - Retrofit'!I30+'Ag - PDP'!J30</f>
        <v>0</v>
      </c>
      <c r="E20" s="191">
        <f>'Ag - DI'!N30+'Ag - Retrofit'!N30+'Ag - PDP'!O30</f>
        <v>0</v>
      </c>
      <c r="F20" s="191">
        <f>'Ag - DI'!S30+'Ag - Retrofit'!S30+'Ag - PDP'!T30</f>
        <v>0</v>
      </c>
      <c r="G20" s="191">
        <f>'Ag - DI'!X30+'Ag - Retrofit'!X30+'Ag - PDP'!Y30</f>
        <v>0</v>
      </c>
    </row>
    <row r="21" spans="1:7">
      <c r="A21" s="590"/>
      <c r="B21" s="201" t="s">
        <v>65</v>
      </c>
      <c r="C21" s="202" t="s">
        <v>66</v>
      </c>
      <c r="D21" s="191">
        <f>'Ag - DI'!I31+'Ag - Retrofit'!I31+'Ag - PDP'!J31</f>
        <v>39619.338652421589</v>
      </c>
      <c r="E21" s="191">
        <f>'Ag - DI'!N31+'Ag - Retrofit'!N31+'Ag - PDP'!O31</f>
        <v>89262.388956611831</v>
      </c>
      <c r="F21" s="191">
        <f>'Ag - DI'!S31+'Ag - Retrofit'!S31+'Ag - PDP'!T31</f>
        <v>110603.17358162109</v>
      </c>
      <c r="G21" s="191">
        <f>'Ag - DI'!X31+'Ag - Retrofit'!X31+'Ag - PDP'!Y31</f>
        <v>130896.78247967336</v>
      </c>
    </row>
    <row r="22" spans="1:7" ht="43.8" thickBot="1">
      <c r="A22" s="590"/>
      <c r="B22" s="203" t="s">
        <v>67</v>
      </c>
      <c r="C22" s="230" t="s">
        <v>145</v>
      </c>
      <c r="D22" s="206">
        <f>'Ag - DI'!I32+'Ag - Retrofit'!I32+'Ag - PDP'!J32</f>
        <v>0</v>
      </c>
      <c r="E22" s="206">
        <f>'Ag - DI'!N32+'Ag - Retrofit'!N32+'Ag - PDP'!O32</f>
        <v>0</v>
      </c>
      <c r="F22" s="206">
        <f>'Ag - DI'!S32+'Ag - Retrofit'!S32+'Ag - PDP'!T32</f>
        <v>0</v>
      </c>
      <c r="G22" s="206">
        <f>'Ag - DI'!X32+'Ag - Retrofit'!X32+'Ag - PDP'!Y32</f>
        <v>0</v>
      </c>
    </row>
    <row r="23" spans="1:7" ht="15" thickBot="1">
      <c r="A23" s="591"/>
      <c r="B23" s="596" t="s">
        <v>68</v>
      </c>
      <c r="C23" s="597"/>
      <c r="D23" s="207">
        <f>'Ag - DI'!I33+'Ag - Retrofit'!I33+'Ag - PDP'!J33</f>
        <v>942193.38652421592</v>
      </c>
      <c r="E23" s="207">
        <f>'Ag - DI'!N33+'Ag - Retrofit'!N33+'Ag - PDP'!O33</f>
        <v>1501623.8895661181</v>
      </c>
      <c r="F23" s="207">
        <f>'Ag - DI'!S33+'Ag - Retrofit'!S33+'Ag - PDP'!T33</f>
        <v>1778031.7358162107</v>
      </c>
      <c r="G23" s="207">
        <f>'Ag - DI'!X33+'Ag - Retrofit'!X33+'Ag - PDP'!Y33</f>
        <v>1980967.8247967334</v>
      </c>
    </row>
    <row r="24" spans="1:7" ht="15" thickBot="1">
      <c r="A24" s="188"/>
      <c r="B24" s="196"/>
      <c r="C24" s="188"/>
      <c r="D24" s="188"/>
      <c r="E24" s="188"/>
      <c r="F24" s="188"/>
      <c r="G24" s="188"/>
    </row>
    <row r="25" spans="1:7">
      <c r="A25" s="584" t="s">
        <v>69</v>
      </c>
      <c r="B25" s="211" t="s">
        <v>70</v>
      </c>
      <c r="C25" s="212" t="s">
        <v>71</v>
      </c>
      <c r="D25" s="200">
        <f>'Ag - DI'!I35+'Ag - Retrofit'!I35+'Ag - PDP'!J35</f>
        <v>1308821.9727157014</v>
      </c>
      <c r="E25" s="200">
        <f>'Ag - DI'!N35+'Ag - Retrofit'!N35+'Ag - PDP'!O35</f>
        <v>2945242.8704338819</v>
      </c>
      <c r="F25" s="200">
        <f>'Ag - DI'!S35+'Ag - Retrofit'!S35+'Ag - PDP'!T35</f>
        <v>3724845.2241837899</v>
      </c>
      <c r="G25" s="200">
        <f>'Ag - DI'!X35+'Ag - Retrofit'!X35+'Ag - PDP'!Y35</f>
        <v>4304157.4552032668</v>
      </c>
    </row>
    <row r="26" spans="1:7">
      <c r="A26" s="585"/>
      <c r="B26" s="213" t="s">
        <v>72</v>
      </c>
      <c r="C26" s="214" t="s">
        <v>73</v>
      </c>
      <c r="D26" s="191">
        <f>'Ag - DI'!I36+'Ag - Retrofit'!I36+'Ag - PDP'!J36</f>
        <v>0</v>
      </c>
      <c r="E26" s="191">
        <f>'Ag - DI'!N36+'Ag - Retrofit'!N36+'Ag - PDP'!O36</f>
        <v>0</v>
      </c>
      <c r="F26" s="191">
        <f>'Ag - DI'!S36+'Ag - Retrofit'!S36+'Ag - PDP'!T36</f>
        <v>0</v>
      </c>
      <c r="G26" s="191">
        <f>'Ag - DI'!X36+'Ag - Retrofit'!X36+'Ag - PDP'!Y36</f>
        <v>0</v>
      </c>
    </row>
    <row r="27" spans="1:7" ht="58.2" thickBot="1">
      <c r="A27" s="585"/>
      <c r="B27" s="215" t="s">
        <v>74</v>
      </c>
      <c r="C27" s="216" t="s">
        <v>75</v>
      </c>
      <c r="D27" s="191">
        <f>'Ag - DI'!I37+'Ag - Retrofit'!I37+'Ag - PDP'!J37</f>
        <v>0</v>
      </c>
      <c r="E27" s="191">
        <f>'Ag - DI'!N37+'Ag - Retrofit'!N37+'Ag - PDP'!O37</f>
        <v>0</v>
      </c>
      <c r="F27" s="191">
        <f>'Ag - DI'!S37+'Ag - Retrofit'!S37+'Ag - PDP'!T37</f>
        <v>0</v>
      </c>
      <c r="G27" s="191">
        <f>'Ag - DI'!X37+'Ag - Retrofit'!X37+'Ag - PDP'!Y37</f>
        <v>0</v>
      </c>
    </row>
    <row r="28" spans="1:7" ht="15" thickBot="1">
      <c r="A28" s="586"/>
      <c r="B28" s="587" t="s">
        <v>76</v>
      </c>
      <c r="C28" s="588"/>
      <c r="D28" s="218">
        <f>'Ag - DI'!I38+'Ag - Retrofit'!I38+'Ag - PDP'!J38</f>
        <v>1308821.9727157014</v>
      </c>
      <c r="E28" s="218">
        <f>'Ag - DI'!N38+'Ag - Retrofit'!N38+'Ag - PDP'!O38</f>
        <v>2945242.8704338819</v>
      </c>
      <c r="F28" s="218">
        <f>'Ag - DI'!S38+'Ag - Retrofit'!S38+'Ag - PDP'!T38</f>
        <v>3724845.2241837899</v>
      </c>
      <c r="G28" s="218">
        <f>'Ag - DI'!X38+'Ag - Retrofit'!X38+'Ag - PDP'!Y38</f>
        <v>4304157.4552032668</v>
      </c>
    </row>
  </sheetData>
  <mergeCells count="8">
    <mergeCell ref="A25:A28"/>
    <mergeCell ref="B28:C28"/>
    <mergeCell ref="A2:A6"/>
    <mergeCell ref="B6:C6"/>
    <mergeCell ref="A8:A11"/>
    <mergeCell ref="B11:C11"/>
    <mergeCell ref="A13:A23"/>
    <mergeCell ref="B23:C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6958B-E5D3-4896-8CAA-FAD1D8A0CE46}">
  <dimension ref="A1:G28"/>
  <sheetViews>
    <sheetView workbookViewId="0">
      <selection activeCell="L49" sqref="L49"/>
    </sheetView>
  </sheetViews>
  <sheetFormatPr defaultRowHeight="14.4"/>
  <cols>
    <col min="1" max="1" width="13.88671875" customWidth="1"/>
    <col min="2" max="2" width="17.33203125" customWidth="1"/>
    <col min="3" max="3" width="32.5546875" customWidth="1"/>
    <col min="4" max="7" width="13.88671875" bestFit="1" customWidth="1"/>
    <col min="9" max="9" width="9.88671875" bestFit="1" customWidth="1"/>
  </cols>
  <sheetData>
    <row r="1" spans="1:7" ht="15" thickBot="1">
      <c r="A1" s="180"/>
      <c r="B1" s="181" t="s">
        <v>22</v>
      </c>
      <c r="C1" s="182" t="s">
        <v>23</v>
      </c>
      <c r="D1" s="183" t="s">
        <v>141</v>
      </c>
      <c r="E1" s="183" t="s">
        <v>142</v>
      </c>
      <c r="F1" s="183" t="s">
        <v>143</v>
      </c>
      <c r="G1" s="183" t="s">
        <v>144</v>
      </c>
    </row>
    <row r="2" spans="1:7" ht="28.8">
      <c r="A2" s="589" t="s">
        <v>30</v>
      </c>
      <c r="B2" s="185" t="s">
        <v>31</v>
      </c>
      <c r="C2" s="186" t="s">
        <v>32</v>
      </c>
      <c r="D2" s="187">
        <f>'Finance - Ag'!I16+'Finance - Pub'!J12</f>
        <v>22500</v>
      </c>
      <c r="E2" s="187">
        <f>'Finance - Ag'!N16+'Finance - Pub'!O12</f>
        <v>18850</v>
      </c>
      <c r="F2" s="187">
        <f>'Finance - Ag'!S16+'Finance - Pub'!T12</f>
        <v>19760</v>
      </c>
      <c r="G2" s="187">
        <f>'Finance - Ag'!X16+'Finance - Pub'!Y12</f>
        <v>21125</v>
      </c>
    </row>
    <row r="3" spans="1:7">
      <c r="A3" s="590"/>
      <c r="B3" s="189" t="s">
        <v>33</v>
      </c>
      <c r="C3" s="190" t="s">
        <v>34</v>
      </c>
      <c r="D3" s="187">
        <f>'Finance - Ag'!I17+'Finance - Pub'!J13</f>
        <v>22500</v>
      </c>
      <c r="E3" s="187">
        <f>'Finance - Ag'!N17+'Finance - Pub'!O13</f>
        <v>18850</v>
      </c>
      <c r="F3" s="187">
        <f>'Finance - Ag'!S17+'Finance - Pub'!T13</f>
        <v>19760</v>
      </c>
      <c r="G3" s="187">
        <f>'Finance - Ag'!X17+'Finance - Pub'!Y13</f>
        <v>21125</v>
      </c>
    </row>
    <row r="4" spans="1:7">
      <c r="A4" s="590"/>
      <c r="B4" s="189" t="s">
        <v>35</v>
      </c>
      <c r="C4" s="190" t="s">
        <v>36</v>
      </c>
      <c r="D4" s="187">
        <f>'Finance - Ag'!I18+'Finance - Pub'!J14</f>
        <v>55000</v>
      </c>
      <c r="E4" s="187">
        <f>'Finance - Ag'!N18+'Finance - Pub'!O14</f>
        <v>49300</v>
      </c>
      <c r="F4" s="187">
        <f>'Finance - Ag'!S18+'Finance - Pub'!T14</f>
        <v>51680</v>
      </c>
      <c r="G4" s="187">
        <f>'Finance - Ag'!X18+'Finance - Pub'!Y14</f>
        <v>55250</v>
      </c>
    </row>
    <row r="5" spans="1:7" ht="15" thickBot="1">
      <c r="A5" s="590"/>
      <c r="B5" s="192" t="s">
        <v>37</v>
      </c>
      <c r="C5" s="193" t="s">
        <v>38</v>
      </c>
      <c r="D5" s="187">
        <f>'Finance - Ag'!I19+'Finance - Pub'!J15</f>
        <v>0</v>
      </c>
      <c r="E5" s="187">
        <f>'Finance - Ag'!N19+'Finance - Pub'!O15</f>
        <v>0</v>
      </c>
      <c r="F5" s="187">
        <f>'Finance - Ag'!S19+'Finance - Pub'!T15</f>
        <v>0</v>
      </c>
      <c r="G5" s="187">
        <f>'Finance - Ag'!X19+'Finance - Pub'!Y15</f>
        <v>0</v>
      </c>
    </row>
    <row r="6" spans="1:7" ht="15" thickBot="1">
      <c r="A6" s="591"/>
      <c r="B6" s="592" t="s">
        <v>39</v>
      </c>
      <c r="C6" s="592"/>
      <c r="D6" s="194">
        <f>'Finance - Ag'!I20+'Finance - Pub'!J16</f>
        <v>100000</v>
      </c>
      <c r="E6" s="194">
        <f>'Finance - Ag'!N20+'Finance - Pub'!O16</f>
        <v>87000</v>
      </c>
      <c r="F6" s="194">
        <f>'Finance - Ag'!S20+'Finance - Pub'!T16</f>
        <v>91200</v>
      </c>
      <c r="G6" s="194">
        <f>'Finance - Ag'!X20+'Finance - Pub'!Y16</f>
        <v>97500</v>
      </c>
    </row>
    <row r="7" spans="1:7" ht="15" thickBot="1">
      <c r="A7" s="188"/>
      <c r="B7" s="196"/>
      <c r="C7" s="195"/>
      <c r="D7" s="197"/>
      <c r="E7" s="197"/>
      <c r="F7" s="197"/>
      <c r="G7" s="197"/>
    </row>
    <row r="8" spans="1:7">
      <c r="A8" s="593" t="s">
        <v>3</v>
      </c>
      <c r="B8" s="198" t="s">
        <v>41</v>
      </c>
      <c r="C8" s="199" t="s">
        <v>42</v>
      </c>
      <c r="D8" s="200">
        <f>'Finance - Ag'!I22+'Finance - Pub'!J18</f>
        <v>37500</v>
      </c>
      <c r="E8" s="200">
        <f>'Finance - Ag'!N22+'Finance - Pub'!O18</f>
        <v>43500</v>
      </c>
      <c r="F8" s="200">
        <f>'Finance - Ag'!S22+'Finance - Pub'!T18</f>
        <v>45600</v>
      </c>
      <c r="G8" s="200">
        <f>'Finance - Ag'!X22+'Finance - Pub'!Y18</f>
        <v>48750</v>
      </c>
    </row>
    <row r="9" spans="1:7">
      <c r="A9" s="590"/>
      <c r="B9" s="201" t="s">
        <v>43</v>
      </c>
      <c r="C9" s="202" t="s">
        <v>44</v>
      </c>
      <c r="D9" s="187">
        <f>'Finance - Ag'!I23+'Finance - Pub'!J19</f>
        <v>22500</v>
      </c>
      <c r="E9" s="187">
        <f>'Finance - Ag'!N23+'Finance - Pub'!O19</f>
        <v>26100</v>
      </c>
      <c r="F9" s="187">
        <f>'Finance - Ag'!S23+'Finance - Pub'!T19</f>
        <v>27360</v>
      </c>
      <c r="G9" s="187">
        <f>'Finance - Ag'!X23+'Finance - Pub'!Y19</f>
        <v>29250</v>
      </c>
    </row>
    <row r="10" spans="1:7" ht="15" thickBot="1">
      <c r="A10" s="590"/>
      <c r="B10" s="203" t="s">
        <v>45</v>
      </c>
      <c r="C10" s="204" t="s">
        <v>46</v>
      </c>
      <c r="D10" s="205">
        <f>'Finance - Ag'!I24+'Finance - Pub'!J20</f>
        <v>0</v>
      </c>
      <c r="E10" s="205">
        <f>'Finance - Ag'!N24+'Finance - Pub'!O20</f>
        <v>0</v>
      </c>
      <c r="F10" s="205">
        <f>'Finance - Ag'!S24+'Finance - Pub'!T20</f>
        <v>0</v>
      </c>
      <c r="G10" s="205">
        <f>'Finance - Ag'!X24+'Finance - Pub'!Y20</f>
        <v>0</v>
      </c>
    </row>
    <row r="11" spans="1:7" ht="15" thickBot="1">
      <c r="A11" s="591"/>
      <c r="B11" s="587" t="s">
        <v>47</v>
      </c>
      <c r="C11" s="594"/>
      <c r="D11" s="207">
        <f>'Finance - Ag'!I25+'Finance - Pub'!J21</f>
        <v>60000</v>
      </c>
      <c r="E11" s="207">
        <f>'Finance - Ag'!N25+'Finance - Pub'!O21</f>
        <v>69600</v>
      </c>
      <c r="F11" s="207">
        <f>'Finance - Ag'!S25+'Finance - Pub'!T21</f>
        <v>72960</v>
      </c>
      <c r="G11" s="207">
        <f>'Finance - Ag'!X25+'Finance - Pub'!Y21</f>
        <v>78000</v>
      </c>
    </row>
    <row r="12" spans="1:7" ht="15" thickBot="1">
      <c r="A12" s="188"/>
      <c r="B12" s="196"/>
      <c r="C12" s="188"/>
      <c r="D12" s="197"/>
      <c r="E12" s="197"/>
      <c r="F12" s="197"/>
      <c r="G12" s="197"/>
    </row>
    <row r="13" spans="1:7" ht="28.8">
      <c r="A13" s="595" t="s">
        <v>48</v>
      </c>
      <c r="B13" s="198" t="s">
        <v>49</v>
      </c>
      <c r="C13" s="208" t="s">
        <v>50</v>
      </c>
      <c r="D13" s="200">
        <f>'Finance - Ag'!I27+'Finance - Pub'!J23</f>
        <v>210000</v>
      </c>
      <c r="E13" s="200">
        <f>'Finance - Ag'!N27+'Finance - Pub'!O23</f>
        <v>250850</v>
      </c>
      <c r="F13" s="200">
        <f>'Finance - Ag'!S27+'Finance - Pub'!T23</f>
        <v>262960</v>
      </c>
      <c r="G13" s="200">
        <f>'Finance - Ag'!X27+'Finance - Pub'!Y23</f>
        <v>281125</v>
      </c>
    </row>
    <row r="14" spans="1:7" ht="28.8">
      <c r="A14" s="590"/>
      <c r="B14" s="201" t="s">
        <v>51</v>
      </c>
      <c r="C14" s="209" t="s">
        <v>52</v>
      </c>
      <c r="D14" s="191">
        <f>'Finance - Ag'!I28+'Finance - Pub'!J24</f>
        <v>0</v>
      </c>
      <c r="E14" s="191">
        <f>'Finance - Ag'!N28+'Finance - Pub'!O24</f>
        <v>0</v>
      </c>
      <c r="F14" s="191">
        <f>'Finance - Ag'!S28+'Finance - Pub'!T24</f>
        <v>0</v>
      </c>
      <c r="G14" s="191">
        <f>'Finance - Ag'!X28+'Finance - Pub'!Y24</f>
        <v>0</v>
      </c>
    </row>
    <row r="15" spans="1:7" ht="28.8">
      <c r="A15" s="590"/>
      <c r="B15" s="201" t="s">
        <v>53</v>
      </c>
      <c r="C15" s="210" t="s">
        <v>54</v>
      </c>
      <c r="D15" s="191">
        <f>'Finance - Ag'!I29+'Finance - Pub'!J25</f>
        <v>105000</v>
      </c>
      <c r="E15" s="191">
        <f>'Finance - Ag'!N29+'Finance - Pub'!O25</f>
        <v>121800</v>
      </c>
      <c r="F15" s="191">
        <f>'Finance - Ag'!S29+'Finance - Pub'!T25</f>
        <v>127680</v>
      </c>
      <c r="G15" s="191">
        <f>'Finance - Ag'!X29+'Finance - Pub'!Y25</f>
        <v>136500</v>
      </c>
    </row>
    <row r="16" spans="1:7">
      <c r="A16" s="590"/>
      <c r="B16" s="201" t="s">
        <v>55</v>
      </c>
      <c r="C16" s="202" t="s">
        <v>56</v>
      </c>
      <c r="D16" s="191">
        <f>'Finance - Ag'!I30+'Finance - Pub'!J26</f>
        <v>63000</v>
      </c>
      <c r="E16" s="191">
        <f>'Finance - Ag'!N30+'Finance - Pub'!O26</f>
        <v>73080</v>
      </c>
      <c r="F16" s="191">
        <f>'Finance - Ag'!S30+'Finance - Pub'!T26</f>
        <v>76608</v>
      </c>
      <c r="G16" s="191">
        <f>'Finance - Ag'!X30+'Finance - Pub'!Y26</f>
        <v>81900</v>
      </c>
    </row>
    <row r="17" spans="1:7">
      <c r="A17" s="590"/>
      <c r="B17" s="201" t="s">
        <v>57</v>
      </c>
      <c r="C17" s="202" t="s">
        <v>58</v>
      </c>
      <c r="D17" s="191">
        <f>'Finance - Ag'!I31+'Finance - Pub'!J27</f>
        <v>21000</v>
      </c>
      <c r="E17" s="191">
        <f>'Finance - Ag'!N31+'Finance - Pub'!O27</f>
        <v>24360</v>
      </c>
      <c r="F17" s="191">
        <f>'Finance - Ag'!S31+'Finance - Pub'!T27</f>
        <v>25536</v>
      </c>
      <c r="G17" s="191">
        <f>'Finance - Ag'!X31+'Finance - Pub'!Y27</f>
        <v>27300</v>
      </c>
    </row>
    <row r="18" spans="1:7" ht="43.2">
      <c r="A18" s="590"/>
      <c r="B18" s="201" t="s">
        <v>59</v>
      </c>
      <c r="C18" s="210" t="s">
        <v>60</v>
      </c>
      <c r="D18" s="191">
        <f>'Finance - Ag'!I32+'Finance - Pub'!J28</f>
        <v>21000</v>
      </c>
      <c r="E18" s="191">
        <f>'Finance - Ag'!N32+'Finance - Pub'!O28</f>
        <v>24360</v>
      </c>
      <c r="F18" s="191">
        <f>'Finance - Ag'!S32+'Finance - Pub'!T28</f>
        <v>25536</v>
      </c>
      <c r="G18" s="191">
        <f>'Finance - Ag'!X32+'Finance - Pub'!Y28</f>
        <v>27300</v>
      </c>
    </row>
    <row r="19" spans="1:7">
      <c r="A19" s="590"/>
      <c r="B19" s="201" t="s">
        <v>61</v>
      </c>
      <c r="C19" s="210" t="s">
        <v>62</v>
      </c>
      <c r="D19" s="191">
        <f>'Finance - Ag'!I33+'Finance - Pub'!J29</f>
        <v>0</v>
      </c>
      <c r="E19" s="191">
        <f>'Finance - Ag'!N33+'Finance - Pub'!O29</f>
        <v>0</v>
      </c>
      <c r="F19" s="191">
        <f>'Finance - Ag'!S33+'Finance - Pub'!T29</f>
        <v>0</v>
      </c>
      <c r="G19" s="191">
        <f>'Finance - Ag'!X33+'Finance - Pub'!Y29</f>
        <v>0</v>
      </c>
    </row>
    <row r="20" spans="1:7">
      <c r="A20" s="590"/>
      <c r="B20" s="201" t="s">
        <v>63</v>
      </c>
      <c r="C20" s="202" t="s">
        <v>64</v>
      </c>
      <c r="D20" s="191">
        <f>'Finance - Ag'!I34+'Finance - Pub'!J30</f>
        <v>0</v>
      </c>
      <c r="E20" s="191">
        <f>'Finance - Ag'!N34+'Finance - Pub'!O30</f>
        <v>0</v>
      </c>
      <c r="F20" s="191">
        <f>'Finance - Ag'!S34+'Finance - Pub'!T30</f>
        <v>0</v>
      </c>
      <c r="G20" s="191">
        <f>'Finance - Ag'!X34+'Finance - Pub'!Y30</f>
        <v>0</v>
      </c>
    </row>
    <row r="21" spans="1:7">
      <c r="A21" s="590"/>
      <c r="B21" s="201" t="s">
        <v>65</v>
      </c>
      <c r="C21" s="202" t="s">
        <v>66</v>
      </c>
      <c r="D21" s="191">
        <f>'Finance - Ag'!I35+'Finance - Pub'!J31</f>
        <v>105000</v>
      </c>
      <c r="E21" s="191">
        <f>'Finance - Ag'!N35+'Finance - Pub'!O31</f>
        <v>121800</v>
      </c>
      <c r="F21" s="191">
        <f>'Finance - Ag'!S35+'Finance - Pub'!T31</f>
        <v>127680</v>
      </c>
      <c r="G21" s="191">
        <f>'Finance - Ag'!X35+'Finance - Pub'!Y31</f>
        <v>136500</v>
      </c>
    </row>
    <row r="22" spans="1:7" ht="43.8" thickBot="1">
      <c r="A22" s="590"/>
      <c r="B22" s="203" t="s">
        <v>67</v>
      </c>
      <c r="C22" s="230" t="s">
        <v>145</v>
      </c>
      <c r="D22" s="206">
        <f>'Finance - Ag'!I36+'Finance - Pub'!J32</f>
        <v>10315000</v>
      </c>
      <c r="E22" s="206">
        <f>'Finance - Ag'!N36+'Finance - Pub'!O32</f>
        <v>387150</v>
      </c>
      <c r="F22" s="206">
        <f>'Finance - Ag'!S36+'Finance - Pub'!T32</f>
        <v>405840</v>
      </c>
      <c r="G22" s="206">
        <f>'Finance - Ag'!X36+'Finance - Pub'!Y32</f>
        <v>433875</v>
      </c>
    </row>
    <row r="23" spans="1:7" ht="15" thickBot="1">
      <c r="A23" s="591"/>
      <c r="B23" s="596" t="s">
        <v>68</v>
      </c>
      <c r="C23" s="597"/>
      <c r="D23" s="207">
        <f>'Finance - Ag'!I37+'Finance - Pub'!J33</f>
        <v>840000</v>
      </c>
      <c r="E23" s="207">
        <f>'Finance - Ag'!N37+'Finance - Pub'!O33</f>
        <v>1003400</v>
      </c>
      <c r="F23" s="207">
        <f>'Finance - Ag'!S37+'Finance - Pub'!T33</f>
        <v>1051840</v>
      </c>
      <c r="G23" s="207">
        <f>'Finance - Ag'!X37+'Finance - Pub'!Y33</f>
        <v>1124500</v>
      </c>
    </row>
    <row r="24" spans="1:7" ht="15" thickBot="1">
      <c r="A24" s="188"/>
      <c r="B24" s="196"/>
      <c r="C24" s="188"/>
      <c r="D24" s="188"/>
      <c r="E24" s="188"/>
      <c r="F24" s="188"/>
      <c r="G24" s="188"/>
    </row>
    <row r="25" spans="1:7">
      <c r="A25" s="584" t="s">
        <v>69</v>
      </c>
      <c r="B25" s="211" t="s">
        <v>70</v>
      </c>
      <c r="C25" s="212" t="s">
        <v>71</v>
      </c>
      <c r="D25" s="200">
        <f>'Finance - Ag'!I39+'Finance - Pub'!J35</f>
        <v>0</v>
      </c>
      <c r="E25" s="200">
        <f>'Finance - Ag'!N39+'Finance - Pub'!O35</f>
        <v>0</v>
      </c>
      <c r="F25" s="200">
        <f>'Finance - Ag'!S39+'Finance - Pub'!T35</f>
        <v>0</v>
      </c>
      <c r="G25" s="200">
        <f>'Finance - Ag'!X39+'Finance - Pub'!Y35</f>
        <v>0</v>
      </c>
    </row>
    <row r="26" spans="1:7">
      <c r="A26" s="585"/>
      <c r="B26" s="213" t="s">
        <v>72</v>
      </c>
      <c r="C26" s="214" t="s">
        <v>73</v>
      </c>
      <c r="D26" s="191">
        <f>'Finance - Ag'!I40+'Finance - Pub'!J36</f>
        <v>0</v>
      </c>
      <c r="E26" s="191">
        <f>'Finance - Ag'!N40+'Finance - Pub'!O36</f>
        <v>0</v>
      </c>
      <c r="F26" s="191">
        <f>'Finance - Ag'!S40+'Finance - Pub'!T36</f>
        <v>0</v>
      </c>
      <c r="G26" s="191">
        <f>'Finance - Ag'!X40+'Finance - Pub'!Y36</f>
        <v>0</v>
      </c>
    </row>
    <row r="27" spans="1:7" ht="40.950000000000003" customHeight="1" thickBot="1">
      <c r="A27" s="585"/>
      <c r="B27" s="215" t="s">
        <v>74</v>
      </c>
      <c r="C27" s="216" t="s">
        <v>75</v>
      </c>
      <c r="D27" s="191">
        <f>'Finance - Ag'!I41+'Finance - Pub'!J37</f>
        <v>0</v>
      </c>
      <c r="E27" s="191">
        <f>'Finance - Ag'!N41+'Finance - Pub'!O37</f>
        <v>0</v>
      </c>
      <c r="F27" s="191">
        <f>'Finance - Ag'!S41+'Finance - Pub'!T37</f>
        <v>0</v>
      </c>
      <c r="G27" s="191">
        <f>'Finance - Ag'!X41+'Finance - Pub'!Y37</f>
        <v>0</v>
      </c>
    </row>
    <row r="28" spans="1:7" ht="15" thickBot="1">
      <c r="A28" s="586"/>
      <c r="B28" s="587" t="s">
        <v>76</v>
      </c>
      <c r="C28" s="588"/>
      <c r="D28" s="218">
        <f>'Finance - Ag'!I42+'Finance - Pub'!J38</f>
        <v>0</v>
      </c>
      <c r="E28" s="218">
        <f>'Finance - Ag'!N42+'Finance - Pub'!O38</f>
        <v>0</v>
      </c>
      <c r="F28" s="218">
        <f>'Finance - Ag'!S42+'Finance - Pub'!T38</f>
        <v>0</v>
      </c>
      <c r="G28" s="218">
        <f>'Finance - Ag'!X42+'Finance - Pub'!Y38</f>
        <v>0</v>
      </c>
    </row>
  </sheetData>
  <mergeCells count="8">
    <mergeCell ref="A25:A28"/>
    <mergeCell ref="B28:C28"/>
    <mergeCell ref="A2:A6"/>
    <mergeCell ref="B6:C6"/>
    <mergeCell ref="A8:A11"/>
    <mergeCell ref="B11:C11"/>
    <mergeCell ref="A13:A23"/>
    <mergeCell ref="B23:C2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040AD-0809-4A2F-A33A-971712B832AE}">
  <dimension ref="A1:G28"/>
  <sheetViews>
    <sheetView workbookViewId="0">
      <selection activeCell="L22" sqref="L22"/>
    </sheetView>
  </sheetViews>
  <sheetFormatPr defaultRowHeight="14.4"/>
  <cols>
    <col min="2" max="2" width="8.88671875" customWidth="1"/>
    <col min="3" max="3" width="28.44140625" customWidth="1"/>
    <col min="4" max="4" width="16.109375" customWidth="1"/>
    <col min="5" max="5" width="15.5546875" customWidth="1"/>
    <col min="6" max="6" width="15.44140625" customWidth="1"/>
    <col min="7" max="7" width="15.5546875" customWidth="1"/>
    <col min="9" max="9" width="11.109375" bestFit="1" customWidth="1"/>
  </cols>
  <sheetData>
    <row r="1" spans="1:7" ht="15" thickBot="1">
      <c r="A1" s="180"/>
      <c r="B1" s="181" t="s">
        <v>22</v>
      </c>
      <c r="C1" s="182" t="s">
        <v>23</v>
      </c>
      <c r="D1" s="183" t="s">
        <v>141</v>
      </c>
      <c r="E1" s="183" t="s">
        <v>142</v>
      </c>
      <c r="F1" s="183" t="s">
        <v>143</v>
      </c>
      <c r="G1" s="183" t="s">
        <v>144</v>
      </c>
    </row>
    <row r="2" spans="1:7" ht="28.8">
      <c r="A2" s="589" t="s">
        <v>30</v>
      </c>
      <c r="B2" s="185" t="s">
        <v>31</v>
      </c>
      <c r="C2" s="186" t="s">
        <v>32</v>
      </c>
      <c r="D2" s="187">
        <f>'Com - CAGBN'!J12+'Com - SMBEA'!J12+'Com - Food'!J12+'Com - DI'!J12</f>
        <v>177292.7</v>
      </c>
      <c r="E2" s="187">
        <f>'Com - CAGBN'!O12+'Com - SMBEA'!O12+'Com - Food'!O12+'Com - DI'!O12</f>
        <v>221478.76</v>
      </c>
      <c r="F2" s="187">
        <f>'Com - CAGBN'!T12+'Com - SMBEA'!T12+'Com - Food'!T12+'Com - DI'!T12</f>
        <v>148268.91999999998</v>
      </c>
      <c r="G2" s="187">
        <f>'Com - CAGBN'!Y12+'Com - SMBEA'!Y12+'Com - Food'!Y12+'Com - DI'!Y12</f>
        <v>295847.72000000003</v>
      </c>
    </row>
    <row r="3" spans="1:7">
      <c r="A3" s="590"/>
      <c r="B3" s="189" t="s">
        <v>33</v>
      </c>
      <c r="C3" s="190" t="s">
        <v>34</v>
      </c>
      <c r="D3" s="187">
        <f>'Com - CAGBN'!J13+'Com - SMBEA'!J13+'Com - Food'!J13+'Com - DI'!J13</f>
        <v>138875.62</v>
      </c>
      <c r="E3" s="187">
        <f>'Com - CAGBN'!O13+'Com - SMBEA'!O13+'Com - Food'!O13+'Com - DI'!O13</f>
        <v>221480.76</v>
      </c>
      <c r="F3" s="187">
        <f>'Com - CAGBN'!T13+'Com - SMBEA'!T13+'Com - Food'!T13+'Com - DI'!T13</f>
        <v>147063.91999999998</v>
      </c>
      <c r="G3" s="187">
        <f>'Com - CAGBN'!Y13+'Com - SMBEA'!Y13+'Com - Food'!Y13+'Com - DI'!Y13</f>
        <v>294862.72000000003</v>
      </c>
    </row>
    <row r="4" spans="1:7">
      <c r="A4" s="590"/>
      <c r="B4" s="189" t="s">
        <v>35</v>
      </c>
      <c r="C4" s="190" t="s">
        <v>36</v>
      </c>
      <c r="D4" s="187">
        <f>'Com - CAGBN'!J14+'Com - SMBEA'!J14+'Com - Food'!J14+'Com - DI'!J14</f>
        <v>210917.08000000002</v>
      </c>
      <c r="E4" s="187">
        <f>'Com - CAGBN'!O14+'Com - SMBEA'!O14+'Com - Food'!O14+'Com - DI'!O14</f>
        <v>179363.88</v>
      </c>
      <c r="F4" s="187">
        <f>'Com - CAGBN'!T14+'Com - SMBEA'!T14+'Com - Food'!T14+'Com - DI'!T14</f>
        <v>143206.96</v>
      </c>
      <c r="G4" s="187">
        <f>'Com - CAGBN'!Y14+'Com - SMBEA'!Y14+'Com - Food'!Y14+'Com - DI'!Y14</f>
        <v>223798.86000000002</v>
      </c>
    </row>
    <row r="5" spans="1:7" ht="15" thickBot="1">
      <c r="A5" s="590"/>
      <c r="B5" s="192" t="s">
        <v>37</v>
      </c>
      <c r="C5" s="193" t="s">
        <v>38</v>
      </c>
      <c r="D5" s="187">
        <f>'Com - CAGBN'!J15+'Com - SMBEA'!J15+'Com - Food'!J15+'Com - DI'!J15</f>
        <v>0</v>
      </c>
      <c r="E5" s="187">
        <f>'Com - CAGBN'!O15+'Com - SMBEA'!O15+'Com - Food'!O15+'Com - DI'!O15</f>
        <v>0</v>
      </c>
      <c r="F5" s="187">
        <f>'Com - CAGBN'!T15+'Com - SMBEA'!T15+'Com - Food'!T15+'Com - DI'!T15</f>
        <v>0</v>
      </c>
      <c r="G5" s="187">
        <f>'Com - CAGBN'!Y15+'Com - SMBEA'!Y15+'Com - Food'!Y15+'Com - DI'!Y15</f>
        <v>0</v>
      </c>
    </row>
    <row r="6" spans="1:7" ht="15" thickBot="1">
      <c r="A6" s="591"/>
      <c r="B6" s="592" t="s">
        <v>39</v>
      </c>
      <c r="C6" s="592"/>
      <c r="D6" s="194">
        <f>'Com - CAGBN'!J16+'Com - SMBEA'!J16+'Com - Food'!J16+'Com - DI'!J16</f>
        <v>527085.4</v>
      </c>
      <c r="E6" s="194">
        <f>'Com - CAGBN'!O16+'Com - SMBEA'!O16+'Com - Food'!O16+'Com - DI'!O16</f>
        <v>622323.4</v>
      </c>
      <c r="F6" s="194">
        <f>'Com - CAGBN'!T16+'Com - SMBEA'!T16+'Com - Food'!T16+'Com - DI'!T16</f>
        <v>438539.8</v>
      </c>
      <c r="G6" s="194">
        <f>'Com - CAGBN'!Y16+'Com - SMBEA'!Y16+'Com - Food'!Y16+'Com - DI'!Y16</f>
        <v>814509.3</v>
      </c>
    </row>
    <row r="7" spans="1:7" ht="15" thickBot="1">
      <c r="A7" s="188"/>
      <c r="B7" s="196"/>
      <c r="C7" s="195"/>
      <c r="D7" s="197"/>
      <c r="E7" s="197"/>
      <c r="F7" s="197"/>
      <c r="G7" s="197"/>
    </row>
    <row r="8" spans="1:7">
      <c r="A8" s="593" t="s">
        <v>3</v>
      </c>
      <c r="B8" s="198" t="s">
        <v>41</v>
      </c>
      <c r="C8" s="199" t="s">
        <v>42</v>
      </c>
      <c r="D8" s="200">
        <f>'Com - CAGBN'!J18+'Com - SMBEA'!J18+'Com - Food'!J18+'Com - DI'!J18</f>
        <v>166575.372</v>
      </c>
      <c r="E8" s="200">
        <f>'Com - CAGBN'!O18+'Com - SMBEA'!O18+'Com - Food'!O18+'Com - DI'!O18</f>
        <v>162228.092</v>
      </c>
      <c r="F8" s="200">
        <f>'Com - CAGBN'!T18+'Com - SMBEA'!T18+'Com - Food'!T18+'Com - DI'!T18</f>
        <v>129266.264</v>
      </c>
      <c r="G8" s="200">
        <f>'Com - CAGBN'!Y18+'Com - SMBEA'!Y18+'Com - Food'!Y18+'Com - DI'!Y18</f>
        <v>206668.97399999999</v>
      </c>
    </row>
    <row r="9" spans="1:7">
      <c r="A9" s="590"/>
      <c r="B9" s="201" t="s">
        <v>43</v>
      </c>
      <c r="C9" s="202" t="s">
        <v>44</v>
      </c>
      <c r="D9" s="187">
        <f>'Com - CAGBN'!J19+'Com - SMBEA'!J19+'Com - Food'!J19+'Com - DI'!J19</f>
        <v>108300.24799999999</v>
      </c>
      <c r="E9" s="187">
        <f>'Com - CAGBN'!O19+'Com - SMBEA'!O19+'Com - Food'!O19+'Com - DI'!O19</f>
        <v>115868.32800000001</v>
      </c>
      <c r="F9" s="187">
        <f>'Com - CAGBN'!T19+'Com - SMBEA'!T19+'Com - Food'!T19+'Com - DI'!T19</f>
        <v>95574.176000000007</v>
      </c>
      <c r="G9" s="187">
        <f>'Com - CAGBN'!Y19+'Com - SMBEA'!Y19+'Com - Food'!Y19+'Com - DI'!Y19</f>
        <v>144279.31599999999</v>
      </c>
    </row>
    <row r="10" spans="1:7" ht="15" thickBot="1">
      <c r="A10" s="590"/>
      <c r="B10" s="203" t="s">
        <v>45</v>
      </c>
      <c r="C10" s="204" t="s">
        <v>46</v>
      </c>
      <c r="D10" s="205">
        <f>'Com - CAGBN'!J20+'Com - SMBEA'!J20+'Com - Food'!J20+'Com - DI'!J20</f>
        <v>53875.619999999995</v>
      </c>
      <c r="E10" s="205">
        <f>'Com - CAGBN'!O20+'Com - SMBEA'!O20+'Com - Food'!O20+'Com - DI'!O20</f>
        <v>139298.82</v>
      </c>
      <c r="F10" s="205">
        <f>'Com - CAGBN'!T20+'Com - SMBEA'!T20+'Com - Food'!T20+'Com - DI'!T20</f>
        <v>82960.44</v>
      </c>
      <c r="G10" s="205">
        <f>'Com - CAGBN'!Y20+'Com - SMBEA'!Y20+'Com - Food'!Y20+'Com - DI'!Y20</f>
        <v>189448.28999999998</v>
      </c>
    </row>
    <row r="11" spans="1:7" ht="15" thickBot="1">
      <c r="A11" s="591"/>
      <c r="B11" s="587" t="s">
        <v>47</v>
      </c>
      <c r="C11" s="594"/>
      <c r="D11" s="207">
        <f>'Com - CAGBN'!J21+'Com - SMBEA'!J21+'Com - Food'!J21+'Com - DI'!J21</f>
        <v>328751.24</v>
      </c>
      <c r="E11" s="207">
        <f>'Com - CAGBN'!O21+'Com - SMBEA'!O21+'Com - Food'!O21+'Com - DI'!O21</f>
        <v>417395.24</v>
      </c>
      <c r="F11" s="207">
        <f>'Com - CAGBN'!T21+'Com - SMBEA'!T21+'Com - Food'!T21+'Com - DI'!T21</f>
        <v>307800.88</v>
      </c>
      <c r="G11" s="207">
        <f>'Com - CAGBN'!Y21+'Com - SMBEA'!Y21+'Com - Food'!Y21+'Com - DI'!Y21</f>
        <v>540396.57999999996</v>
      </c>
    </row>
    <row r="12" spans="1:7" ht="15" thickBot="1">
      <c r="A12" s="188"/>
      <c r="B12" s="196"/>
      <c r="C12" s="188"/>
      <c r="D12" s="197"/>
      <c r="E12" s="197"/>
      <c r="F12" s="197"/>
      <c r="G12" s="197"/>
    </row>
    <row r="13" spans="1:7" ht="28.8">
      <c r="A13" s="595" t="s">
        <v>48</v>
      </c>
      <c r="B13" s="198" t="s">
        <v>49</v>
      </c>
      <c r="C13" s="208" t="s">
        <v>50</v>
      </c>
      <c r="D13" s="200">
        <f>'Com - CAGBN'!J23+'Com - SMBEA'!J23+'Com - Food'!J23+'Com - DI'!J23</f>
        <v>405475.62</v>
      </c>
      <c r="E13" s="200">
        <f>'Com - CAGBN'!O23+'Com - SMBEA'!O23+'Com - Food'!O23+'Com - DI'!O23</f>
        <v>405706.77999999997</v>
      </c>
      <c r="F13" s="200">
        <f>'Com - CAGBN'!T23+'Com - SMBEA'!T23+'Com - Food'!T23+'Com - DI'!T23</f>
        <v>365401.44</v>
      </c>
      <c r="G13" s="200">
        <f>'Com - CAGBN'!Y23+'Com - SMBEA'!Y23+'Com - Food'!Y23+'Com - DI'!Y23</f>
        <v>496348.29</v>
      </c>
    </row>
    <row r="14" spans="1:7" ht="43.2">
      <c r="A14" s="590"/>
      <c r="B14" s="201" t="s">
        <v>51</v>
      </c>
      <c r="C14" s="209" t="s">
        <v>52</v>
      </c>
      <c r="D14" s="191">
        <f>'Com - CAGBN'!J24+'Com - SMBEA'!J24+'Com - Food'!J24+'Com - DI'!J24</f>
        <v>918800</v>
      </c>
      <c r="E14" s="191">
        <f>'Com - CAGBN'!O24+'Com - SMBEA'!O24+'Com - Food'!O24+'Com - DI'!O24</f>
        <v>678557.88</v>
      </c>
      <c r="F14" s="191">
        <f>'Com - CAGBN'!T24+'Com - SMBEA'!T24+'Com - Food'!T24+'Com - DI'!T24</f>
        <v>707157</v>
      </c>
      <c r="G14" s="191">
        <f>'Com - CAGBN'!Y24+'Com - SMBEA'!Y24+'Com - Food'!Y24+'Com - DI'!Y24</f>
        <v>798700</v>
      </c>
    </row>
    <row r="15" spans="1:7" ht="43.2">
      <c r="A15" s="590"/>
      <c r="B15" s="201" t="s">
        <v>53</v>
      </c>
      <c r="C15" s="210" t="s">
        <v>54</v>
      </c>
      <c r="D15" s="191">
        <f>'Com - CAGBN'!J25+'Com - SMBEA'!J25+'Com - Food'!J25+'Com - DI'!J25</f>
        <v>0</v>
      </c>
      <c r="E15" s="191">
        <f>'Com - CAGBN'!O25+'Com - SMBEA'!O25+'Com - Food'!O25+'Com - DI'!O25</f>
        <v>0</v>
      </c>
      <c r="F15" s="191">
        <f>'Com - CAGBN'!T25+'Com - SMBEA'!T25+'Com - Food'!T25+'Com - DI'!T25</f>
        <v>0</v>
      </c>
      <c r="G15" s="191">
        <f>'Com - CAGBN'!Y25+'Com - SMBEA'!Y25+'Com - Food'!Y25+'Com - DI'!Y25</f>
        <v>0</v>
      </c>
    </row>
    <row r="16" spans="1:7">
      <c r="A16" s="590"/>
      <c r="B16" s="201" t="s">
        <v>55</v>
      </c>
      <c r="C16" s="202" t="s">
        <v>56</v>
      </c>
      <c r="D16" s="191">
        <f>'Com - CAGBN'!J26+'Com - SMBEA'!J26+'Com - Food'!J26+'Com - DI'!J26</f>
        <v>0</v>
      </c>
      <c r="E16" s="191">
        <f>'Com - CAGBN'!O26+'Com - SMBEA'!O26+'Com - Food'!O26+'Com - DI'!O26</f>
        <v>0</v>
      </c>
      <c r="F16" s="191">
        <f>'Com - CAGBN'!T26+'Com - SMBEA'!T26+'Com - Food'!T26+'Com - DI'!T26</f>
        <v>0</v>
      </c>
      <c r="G16" s="191">
        <f>'Com - CAGBN'!Y26+'Com - SMBEA'!Y26+'Com - Food'!Y26+'Com - DI'!Y26</f>
        <v>0</v>
      </c>
    </row>
    <row r="17" spans="1:7">
      <c r="A17" s="590"/>
      <c r="B17" s="201" t="s">
        <v>57</v>
      </c>
      <c r="C17" s="202" t="s">
        <v>58</v>
      </c>
      <c r="D17" s="191">
        <f>'Com - CAGBN'!J27+'Com - SMBEA'!J27+'Com - Food'!J27+'Com - DI'!J27</f>
        <v>53875.619999999988</v>
      </c>
      <c r="E17" s="191">
        <f>'Com - CAGBN'!O27+'Com - SMBEA'!O27+'Com - Food'!O27+'Com - DI'!O27</f>
        <v>139298.81999999995</v>
      </c>
      <c r="F17" s="191">
        <f>'Com - CAGBN'!T27+'Com - SMBEA'!T27+'Com - Food'!T27+'Com - DI'!T27</f>
        <v>82960.440000000017</v>
      </c>
      <c r="G17" s="191">
        <f>'Com - CAGBN'!Y27+'Com - SMBEA'!Y27+'Com - Food'!Y27+'Com - DI'!Y27</f>
        <v>189448.28999999998</v>
      </c>
    </row>
    <row r="18" spans="1:7" ht="57.6">
      <c r="A18" s="590"/>
      <c r="B18" s="201" t="s">
        <v>59</v>
      </c>
      <c r="C18" s="210" t="s">
        <v>60</v>
      </c>
      <c r="D18" s="191">
        <f>'Com - CAGBN'!J28+'Com - SMBEA'!J28+'Com - Food'!J28+'Com - DI'!J28</f>
        <v>180917.08</v>
      </c>
      <c r="E18" s="191">
        <f>'Com - CAGBN'!O28+'Com - SMBEA'!O28+'Com - Food'!O28+'Com - DI'!O28</f>
        <v>281198.88</v>
      </c>
      <c r="F18" s="191">
        <f>'Com - CAGBN'!T28+'Com - SMBEA'!T28+'Com - Food'!T28+'Com - DI'!T28</f>
        <v>258639.96000000002</v>
      </c>
      <c r="G18" s="191">
        <f>'Com - CAGBN'!Y28+'Com - SMBEA'!Y28+'Com - Food'!Y28+'Com - DI'!Y28</f>
        <v>353798.86</v>
      </c>
    </row>
    <row r="19" spans="1:7">
      <c r="A19" s="590"/>
      <c r="B19" s="201" t="s">
        <v>61</v>
      </c>
      <c r="C19" s="210" t="s">
        <v>62</v>
      </c>
      <c r="D19" s="191">
        <f>'Com - CAGBN'!J29+'Com - SMBEA'!J29+'Com - Food'!J29+'Com - DI'!J29</f>
        <v>0</v>
      </c>
      <c r="E19" s="191">
        <f>'Com - CAGBN'!O29+'Com - SMBEA'!O29+'Com - Food'!O29+'Com - DI'!O29</f>
        <v>0</v>
      </c>
      <c r="F19" s="191">
        <f>'Com - CAGBN'!T29+'Com - SMBEA'!T29+'Com - Food'!T29+'Com - DI'!T29</f>
        <v>0</v>
      </c>
      <c r="G19" s="191">
        <f>'Com - CAGBN'!Y29+'Com - SMBEA'!Y29+'Com - Food'!Y29+'Com - DI'!Y29</f>
        <v>0</v>
      </c>
    </row>
    <row r="20" spans="1:7">
      <c r="A20" s="590"/>
      <c r="B20" s="201" t="s">
        <v>63</v>
      </c>
      <c r="C20" s="202" t="s">
        <v>64</v>
      </c>
      <c r="D20" s="191">
        <f>'Com - CAGBN'!J30+'Com - SMBEA'!J30+'Com - Food'!J30+'Com - DI'!J30</f>
        <v>0</v>
      </c>
      <c r="E20" s="191">
        <f>'Com - CAGBN'!O30+'Com - SMBEA'!O30+'Com - Food'!O30+'Com - DI'!O30</f>
        <v>0</v>
      </c>
      <c r="F20" s="191">
        <f>'Com - CAGBN'!T30+'Com - SMBEA'!T30+'Com - Food'!T30+'Com - DI'!T30</f>
        <v>0</v>
      </c>
      <c r="G20" s="191">
        <f>'Com - CAGBN'!Y30+'Com - SMBEA'!Y30+'Com - Food'!Y30+'Com - DI'!Y30</f>
        <v>0</v>
      </c>
    </row>
    <row r="21" spans="1:7">
      <c r="A21" s="590"/>
      <c r="B21" s="201" t="s">
        <v>65</v>
      </c>
      <c r="C21" s="202" t="s">
        <v>66</v>
      </c>
      <c r="D21" s="191">
        <f>'Com - CAGBN'!J31+'Com - SMBEA'!J31+'Com - Food'!J31+'Com - DI'!J31</f>
        <v>0</v>
      </c>
      <c r="E21" s="191">
        <f>'Com - CAGBN'!O31+'Com - SMBEA'!O31+'Com - Food'!O31+'Com - DI'!O31</f>
        <v>0</v>
      </c>
      <c r="F21" s="191">
        <f>'Com - CAGBN'!T31+'Com - SMBEA'!T31+'Com - Food'!T31+'Com - DI'!T31</f>
        <v>0</v>
      </c>
      <c r="G21" s="191">
        <f>'Com - CAGBN'!Y31+'Com - SMBEA'!Y31+'Com - Food'!Y31+'Com - DI'!Y31</f>
        <v>0</v>
      </c>
    </row>
    <row r="22" spans="1:7" ht="43.8" thickBot="1">
      <c r="A22" s="590"/>
      <c r="B22" s="203" t="s">
        <v>67</v>
      </c>
      <c r="C22" s="230" t="s">
        <v>145</v>
      </c>
      <c r="D22" s="206">
        <f>'Com - CAGBN'!J32+'Com - SMBEA'!J32+'Com - Food'!J32+'Com - DI'!J32</f>
        <v>958811.02</v>
      </c>
      <c r="E22" s="206">
        <f>'Com - CAGBN'!O32+'Com - SMBEA'!O32+'Com - Food'!O32+'Com - DI'!O32</f>
        <v>1132663.7799999998</v>
      </c>
      <c r="F22" s="206">
        <f>'Com - CAGBN'!T32+'Com - SMBEA'!T32+'Com - Food'!T32+'Com - DI'!T32</f>
        <v>875845.24</v>
      </c>
      <c r="G22" s="206">
        <f>'Com - CAGBN'!Y32+'Com - SMBEA'!Y32+'Com - Food'!Y32+'Com - DI'!Y32</f>
        <v>1402077.5899999999</v>
      </c>
    </row>
    <row r="23" spans="1:7" ht="15" thickBot="1">
      <c r="A23" s="591"/>
      <c r="B23" s="596" t="s">
        <v>68</v>
      </c>
      <c r="C23" s="597"/>
      <c r="D23" s="207">
        <f>'Com - CAGBN'!J33+'Com - SMBEA'!J33+'Com - Food'!J33+'Com - DI'!J33</f>
        <v>2499920.7999999998</v>
      </c>
      <c r="E23" s="207">
        <f>'Com - CAGBN'!O33+'Com - SMBEA'!O33+'Com - Food'!O33+'Com - DI'!O33</f>
        <v>2590994.1999999997</v>
      </c>
      <c r="F23" s="207">
        <f>'Com - CAGBN'!T33+'Com - SMBEA'!T33+'Com - Food'!T33+'Com - DI'!T33</f>
        <v>2262351.6</v>
      </c>
      <c r="G23" s="207">
        <f>'Com - CAGBN'!Y33+'Com - SMBEA'!Y33+'Com - Food'!Y33+'Com - DI'!Y33</f>
        <v>3177223.5999999996</v>
      </c>
    </row>
    <row r="24" spans="1:7" ht="15" thickBot="1">
      <c r="A24" s="188"/>
      <c r="B24" s="196"/>
      <c r="C24" s="188"/>
      <c r="D24" s="188"/>
      <c r="E24" s="188"/>
      <c r="F24" s="188"/>
      <c r="G24" s="188"/>
    </row>
    <row r="25" spans="1:7">
      <c r="A25" s="584" t="s">
        <v>69</v>
      </c>
      <c r="B25" s="211" t="s">
        <v>70</v>
      </c>
      <c r="C25" s="212" t="s">
        <v>71</v>
      </c>
      <c r="D25" s="200">
        <f>'Com - CAGBN'!J35+'Com - SMBEA'!J35+'Com - Food'!J35+'Com - DI'!J35</f>
        <v>12500</v>
      </c>
      <c r="E25" s="200">
        <f>'Com - CAGBN'!O35+'Com - SMBEA'!O35+'Com - Food'!O35+'Com - DI'!O35</f>
        <v>14000</v>
      </c>
      <c r="F25" s="200">
        <f>'Com - CAGBN'!T35+'Com - SMBEA'!T35+'Com - Food'!T35+'Com - DI'!T35</f>
        <v>15500</v>
      </c>
      <c r="G25" s="200">
        <f>'Com - CAGBN'!Y35+'Com - SMBEA'!Y35+'Com - Food'!Y35+'Com - DI'!Y35</f>
        <v>17000</v>
      </c>
    </row>
    <row r="26" spans="1:7">
      <c r="A26" s="585"/>
      <c r="B26" s="213" t="s">
        <v>72</v>
      </c>
      <c r="C26" s="214" t="s">
        <v>73</v>
      </c>
      <c r="D26" s="191">
        <f>'Com - CAGBN'!J36+'Com - SMBEA'!J36+'Com - Food'!J36+'Com - DI'!J36</f>
        <v>875000</v>
      </c>
      <c r="E26" s="191">
        <f>'Com - CAGBN'!O36+'Com - SMBEA'!O36+'Com - Food'!O36+'Com - DI'!O36</f>
        <v>1683333</v>
      </c>
      <c r="F26" s="191">
        <f>'Com - CAGBN'!T36+'Com - SMBEA'!T36+'Com - Food'!T36+'Com - DI'!T36</f>
        <v>1683333</v>
      </c>
      <c r="G26" s="191">
        <f>'Com - CAGBN'!Y36+'Com - SMBEA'!Y36+'Com - Food'!Y36+'Com - DI'!Y36</f>
        <v>2020000</v>
      </c>
    </row>
    <row r="27" spans="1:7" ht="58.2" thickBot="1">
      <c r="A27" s="585"/>
      <c r="B27" s="215" t="s">
        <v>74</v>
      </c>
      <c r="C27" s="216" t="s">
        <v>75</v>
      </c>
      <c r="D27" s="191">
        <f>'Com - CAGBN'!J37+'Com - SMBEA'!J37+'Com - Food'!J37+'Com - DI'!J37</f>
        <v>3250</v>
      </c>
      <c r="E27" s="191">
        <f>'Com - CAGBN'!O37+'Com - SMBEA'!O37+'Com - Food'!O37+'Com - DI'!O37</f>
        <v>3500</v>
      </c>
      <c r="F27" s="191">
        <f>'Com - CAGBN'!T37+'Com - SMBEA'!T37+'Com - Food'!T37+'Com - DI'!T37</f>
        <v>4000</v>
      </c>
      <c r="G27" s="191">
        <f>'Com - CAGBN'!Y37+'Com - SMBEA'!Y37+'Com - Food'!Y37+'Com - DI'!Y37</f>
        <v>4250</v>
      </c>
    </row>
    <row r="28" spans="1:7" ht="15" thickBot="1">
      <c r="A28" s="586"/>
      <c r="B28" s="587" t="s">
        <v>76</v>
      </c>
      <c r="C28" s="588"/>
      <c r="D28" s="218">
        <f>'Com - CAGBN'!J38+'Com - SMBEA'!J38+'Com - Food'!J38+'Com - DI'!J38</f>
        <v>2040096.56</v>
      </c>
      <c r="E28" s="218">
        <f>'Com - CAGBN'!O38+'Com - SMBEA'!O38+'Com - Food'!O38+'Com - DI'!O38</f>
        <v>4672541.16</v>
      </c>
      <c r="F28" s="218">
        <f>'Com - CAGBN'!T38+'Com - SMBEA'!T38+'Com - Food'!T38+'Com - DI'!T38</f>
        <v>3472655.7199999997</v>
      </c>
      <c r="G28" s="218">
        <f>'Com - CAGBN'!Y38+'Com - SMBEA'!Y38+'Com - Food'!Y38+'Com - DI'!Y38</f>
        <v>6082813.5199999996</v>
      </c>
    </row>
  </sheetData>
  <mergeCells count="8">
    <mergeCell ref="A25:A28"/>
    <mergeCell ref="B28:C28"/>
    <mergeCell ref="A2:A6"/>
    <mergeCell ref="B6:C6"/>
    <mergeCell ref="A8:A11"/>
    <mergeCell ref="B11:C11"/>
    <mergeCell ref="A13:A23"/>
    <mergeCell ref="B23:C2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DAB12-7559-4DDB-9E52-EE32321C2BCF}">
  <dimension ref="A1:K31"/>
  <sheetViews>
    <sheetView workbookViewId="0">
      <selection activeCell="M22" sqref="M22"/>
    </sheetView>
  </sheetViews>
  <sheetFormatPr defaultRowHeight="14.4"/>
  <cols>
    <col min="2" max="2" width="8.88671875" customWidth="1"/>
    <col min="3" max="3" width="30.44140625" customWidth="1"/>
    <col min="4" max="4" width="12.5546875" customWidth="1"/>
    <col min="5" max="7" width="13.109375" customWidth="1"/>
    <col min="9" max="9" width="12.6640625" customWidth="1"/>
    <col min="11" max="11" width="9.88671875" bestFit="1" customWidth="1"/>
  </cols>
  <sheetData>
    <row r="1" spans="1:11" ht="29.4" thickBot="1">
      <c r="A1" s="180"/>
      <c r="B1" s="181" t="s">
        <v>22</v>
      </c>
      <c r="C1" s="182" t="s">
        <v>23</v>
      </c>
      <c r="D1" s="183" t="s">
        <v>141</v>
      </c>
      <c r="E1" s="183" t="s">
        <v>142</v>
      </c>
      <c r="F1" s="183" t="s">
        <v>143</v>
      </c>
      <c r="G1" s="183" t="s">
        <v>144</v>
      </c>
    </row>
    <row r="2" spans="1:11" ht="28.8">
      <c r="A2" s="589" t="s">
        <v>30</v>
      </c>
      <c r="B2" s="185" t="s">
        <v>31</v>
      </c>
      <c r="C2" s="186" t="s">
        <v>32</v>
      </c>
      <c r="D2" s="187">
        <f>'Pub - SEM WW'!J12+'Pub - SEM Schools'!J12+'Pub - RPar'!J12+'Pub - SSP'!J12+'Pub - DI'!J11+'Pub - PDP'!J12+'Pub - MSP'!J12+'Pub - DER DAC'!J12+'Pub - ERAP'!J11+'Pub - Water'!J12</f>
        <v>402658.25</v>
      </c>
      <c r="E2" s="187">
        <f>'Pub - SEM WW'!O12+'Pub - SEM Schools'!O12+'Pub - RPar'!O12+'Pub - SSP'!O12+'Pub - DI'!O11+'Pub - PDP'!O12+'Pub - MSP'!O12+'Pub - DER DAC'!O12+'Pub - Water'!O12+'Pub - ERAP'!O11</f>
        <v>462960.67499999999</v>
      </c>
      <c r="F2" s="187">
        <f>'Pub - SEM WW'!T12+'Pub - SEM Schools'!T12+'Pub - RPar'!T12+'Pub - SSP'!T12+'Pub - DI'!T11+'Pub - PDP'!T12+'Pub - MSP'!T12+'Pub - DER DAC'!T12+'Pub - ERAP'!T11+'Pub - Water'!T12</f>
        <v>521154.97500000003</v>
      </c>
      <c r="G2" s="187">
        <f>'Pub - SEM WW'!Y12+'Pub - SEM Schools'!Y12+'Pub - RPar'!Y12+'Pub - SSP'!Y12+'Pub - DI'!Y11+'Pub - PDP'!Y12+'Pub - MSP'!Y12+'Pub - DER DAC'!Y12+'Pub - ERAP'!Y11+'Pub - Water'!Y12</f>
        <v>554520.16499999992</v>
      </c>
    </row>
    <row r="3" spans="1:11">
      <c r="A3" s="590"/>
      <c r="B3" s="189" t="s">
        <v>33</v>
      </c>
      <c r="C3" s="190" t="s">
        <v>34</v>
      </c>
      <c r="D3" s="187">
        <f>'Pub - SEM WW'!J13+'Pub - SEM Schools'!J13+'Pub - RPar'!J13+'Pub - SSP'!J13+'Pub - DI'!J12+'Pub - PDP'!J13+'Pub - MSP'!J13+'Pub - DER DAC'!J13+'Pub - ERAP'!J12+'Pub - Water'!J13</f>
        <v>307657.5</v>
      </c>
      <c r="E3" s="187">
        <f>'Pub - SEM WW'!O13+'Pub - SEM Schools'!O13+'Pub - RPar'!O13+'Pub - SSP'!O13+'Pub - DI'!O12+'Pub - PDP'!O13+'Pub - MSP'!O13+'Pub - DER DAC'!O13+'Pub - Water'!O13+'Pub - ERAP'!O12</f>
        <v>360760.67499999999</v>
      </c>
      <c r="F3" s="187">
        <f>'Pub - SEM WW'!T13+'Pub - SEM Schools'!T13+'Pub - RPar'!T13+'Pub - SSP'!T13+'Pub - DI'!T12+'Pub - PDP'!T13+'Pub - MSP'!T13+'Pub - DER DAC'!T13+'Pub - ERAP'!T12+'Pub - Water'!T13</f>
        <v>414304.97500000003</v>
      </c>
      <c r="G3" s="187">
        <f>'Pub - SEM WW'!Y13+'Pub - SEM Schools'!Y13+'Pub - RPar'!Y13+'Pub - SSP'!Y13+'Pub - DI'!Y12+'Pub - PDP'!Y13+'Pub - MSP'!Y13+'Pub - DER DAC'!Y13+'Pub - ERAP'!Y12+'Pub - Water'!Y13</f>
        <v>447841.495</v>
      </c>
    </row>
    <row r="4" spans="1:11">
      <c r="A4" s="590"/>
      <c r="B4" s="189" t="s">
        <v>35</v>
      </c>
      <c r="C4" s="190" t="s">
        <v>36</v>
      </c>
      <c r="D4" s="187">
        <f>'Pub - SEM WW'!J14+'Pub - SEM Schools'!J14+'Pub - RPar'!J14+'Pub - SSP'!J14+'Pub - DI'!J13+'Pub - PDP'!J14+'Pub - MSP'!J14+'Pub - DER DAC'!J14+'Pub - ERAP'!J13+'Pub - Water'!J14</f>
        <v>533315</v>
      </c>
      <c r="E4" s="187">
        <f>'Pub - SEM WW'!O14+'Pub - SEM Schools'!O14+'Pub - RPar'!O14+'Pub - SSP'!O14+'Pub - DI'!O13+'Pub - PDP'!O14+'Pub - MSP'!O14+'Pub - DER DAC'!O14+'Pub - Water'!O14+'Pub - ERAP'!O13</f>
        <v>643520.35</v>
      </c>
      <c r="F4" s="187">
        <f>'Pub - SEM WW'!T14+'Pub - SEM Schools'!T14+'Pub - RPar'!T14+'Pub - SSP'!T14+'Pub - DI'!T13+'Pub - PDP'!T14+'Pub - MSP'!T14+'Pub - DER DAC'!T14+'Pub - ERAP'!T13+'Pub - Water'!T14</f>
        <v>749858.85</v>
      </c>
      <c r="G4" s="187">
        <f>'Pub - SEM WW'!Y14+'Pub - SEM Schools'!Y14+'Pub - RPar'!Y14+'Pub - SSP'!Y14+'Pub - DI'!Y13+'Pub - PDP'!Y14+'Pub - MSP'!Y14+'Pub - DER DAC'!Y14+'Pub - ERAP'!Y13+'Pub - Water'!Y14</f>
        <v>821182.99</v>
      </c>
    </row>
    <row r="5" spans="1:11" ht="15" thickBot="1">
      <c r="A5" s="590"/>
      <c r="B5" s="192" t="s">
        <v>37</v>
      </c>
      <c r="C5" s="193" t="s">
        <v>38</v>
      </c>
      <c r="D5" s="187">
        <f>'Pub - SEM WW'!J15+'Pub - SEM Schools'!J15+'Pub - RPar'!J15+'Pub - SSP'!J15+'Pub - DI'!J14+'Pub - PDP'!J15+'Pub - MSP'!J15+'Pub - DER DAC'!J15+'Pub - ERAP'!J14+'Pub - Water'!J15</f>
        <v>0</v>
      </c>
      <c r="E5" s="187">
        <f>'Pub - SEM WW'!O15+'Pub - SEM Schools'!O15+'Pub - RPar'!O15+'Pub - SSP'!O15+'Pub - DI'!O14+'Pub - PDP'!O15+'Pub - MSP'!O15+'Pub - DER DAC'!O15+'Pub - Water'!O15+'Pub - ERAP'!O14</f>
        <v>0</v>
      </c>
      <c r="F5" s="187">
        <f>'Pub - SEM WW'!T15+'Pub - SEM Schools'!T15+'Pub - RPar'!T15+'Pub - SSP'!T15+'Pub - DI'!T14+'Pub - PDP'!T15+'Pub - MSP'!T15+'Pub - DER DAC'!T15+'Pub - ERAP'!T14+'Pub - Water'!T15</f>
        <v>0</v>
      </c>
      <c r="G5" s="187">
        <f>'Pub - SEM WW'!Y15+'Pub - SEM Schools'!Y15+'Pub - RPar'!Y15+'Pub - SSP'!Y15+'Pub - DI'!Y14+'Pub - PDP'!Y15+'Pub - MSP'!Y15+'Pub - DER DAC'!Y15+'Pub - ERAP'!Y14+'Pub - Water'!Y15</f>
        <v>0</v>
      </c>
    </row>
    <row r="6" spans="1:11" ht="15" thickBot="1">
      <c r="A6" s="591"/>
      <c r="B6" s="592" t="s">
        <v>39</v>
      </c>
      <c r="C6" s="592"/>
      <c r="D6" s="194">
        <f>'Pub - SEM WW'!J16+'Pub - SEM Schools'!J16+'Pub - RPar'!J16+'Pub - SSP'!J16+'Pub - DI'!J15+'Pub - PDP'!J16+'Pub - MSP'!J16+'Pub - DER DAC'!J16+'Pub - ERAP'!J15+'Pub - Water'!J16</f>
        <v>1243628.96</v>
      </c>
      <c r="E6" s="194">
        <f>'Pub - SEM WW'!O16+'Pub - SEM Schools'!O16+'Pub - RPar'!O16+'Pub - SSP'!O16+'Pub - DI'!O15+'Pub - PDP'!O16+'Pub - MSP'!O16+'Pub - DER DAC'!O16+'Pub - Water'!O16+'Pub - ERAP'!O15</f>
        <v>1467240.7</v>
      </c>
      <c r="F6" s="194">
        <f>'Pub - SEM WW'!T16+'Pub - SEM Schools'!T16+'Pub - RPar'!T16+'Pub - SSP'!T16+'Pub - DI'!T15+'Pub - PDP'!T16+'Pub - MSP'!T16+'Pub - DER DAC'!T16+'Pub - ERAP'!T15+'Pub - Water'!T16</f>
        <v>1685317.8</v>
      </c>
      <c r="G6" s="194">
        <f>'Pub - SEM WW'!Y16+'Pub - SEM Schools'!Y16+'Pub - RPar'!Y16+'Pub - SSP'!Y16+'Pub - DI'!Y15+'Pub - PDP'!Y16+'Pub - MSP'!Y16+'Pub - DER DAC'!Y16+'Pub - ERAP'!Y15+'Pub - Water'!Y16</f>
        <v>1823544.6500000001</v>
      </c>
      <c r="I6" s="228"/>
    </row>
    <row r="7" spans="1:11" ht="15" thickBot="1">
      <c r="A7" s="188"/>
      <c r="B7" s="196"/>
      <c r="C7" s="195"/>
      <c r="D7" s="197"/>
      <c r="E7" s="197"/>
      <c r="F7" s="197"/>
      <c r="G7" s="197"/>
      <c r="I7" s="228"/>
    </row>
    <row r="8" spans="1:11">
      <c r="A8" s="593" t="s">
        <v>3</v>
      </c>
      <c r="B8" s="198" t="s">
        <v>41</v>
      </c>
      <c r="C8" s="199" t="s">
        <v>42</v>
      </c>
      <c r="D8" s="200">
        <f>'Pub - SEM WW'!J18+'Pub - SEM Schools'!J18+'Pub - RPar'!J18+'Pub - SSP'!J18+'Pub - DI'!J17+'Pub - PDP'!J18+'Pub - MSP'!J18+'Pub - DER DAC'!J18+'Pub - ERAP'!J17+'Pub - Water'!J18</f>
        <v>753031.75</v>
      </c>
      <c r="E8" s="200">
        <f>'Pub - SEM WW'!O18+'Pub - SEM Schools'!O18+'Pub - RPar'!O18+'Pub - SSP'!O18+'Pub - DI'!O17+'Pub - PDP'!O18+'Pub - MSP'!O18+'Pub - DER DAC'!O18+'Pub - Water'!O18+'Pub - ERAP'!O17</f>
        <v>929562.71499999997</v>
      </c>
      <c r="F8" s="200">
        <f>'Pub - SEM WW'!T18+'Pub - SEM Schools'!T18+'Pub - RPar'!T18+'Pub - SSP'!T18+'Pub - DI'!T17+'Pub - PDP'!T18+'Pub - MSP'!T18+'Pub - DER DAC'!T18+'Pub - ERAP'!T17+'Pub - Water'!T18</f>
        <v>1076638.2849999999</v>
      </c>
      <c r="G8" s="200">
        <f>'Pub - SEM WW'!Y18+'Pub - SEM Schools'!Y18+'Pub - RPar'!Y18+'Pub - SSP'!Y18+'Pub - DI'!Y17+'Pub - PDP'!Y18+'Pub - MSP'!Y18+'Pub - DER DAC'!Y18+'Pub - ERAP'!Y17+'Pub - Water'!Y18</f>
        <v>1211024.7149999999</v>
      </c>
      <c r="I8" s="228"/>
    </row>
    <row r="9" spans="1:11">
      <c r="A9" s="590"/>
      <c r="B9" s="201" t="s">
        <v>43</v>
      </c>
      <c r="C9" s="202" t="s">
        <v>44</v>
      </c>
      <c r="D9" s="187">
        <f>'Pub - SEM WW'!J19+'Pub - SEM Schools'!J19+'Pub - RPar'!J19+'Pub - SSP'!J19+'Pub - DI'!J18+'Pub - PDP'!J19+'Pub - MSP'!J19+'Pub - DER DAC'!J19+'Pub - ERAP'!J18+'Pub - Water'!J19</f>
        <v>307010.25</v>
      </c>
      <c r="E9" s="187">
        <f>'Pub - SEM WW'!O19+'Pub - SEM Schools'!O19+'Pub - RPar'!O19+'Pub - SSP'!O19+'Pub - DI'!O18+'Pub - PDP'!O19+'Pub - MSP'!O19+'Pub - DER DAC'!O19+'Pub - Water'!O19+'Pub - ERAP'!O18</f>
        <v>368386.90500000003</v>
      </c>
      <c r="F9" s="187">
        <f>'Pub - SEM WW'!T19+'Pub - SEM Schools'!T19+'Pub - RPar'!T19+'Pub - SSP'!T19+'Pub - DI'!T18+'Pub - PDP'!T19+'Pub - MSP'!T19+'Pub - DER DAC'!T19+'Pub - ERAP'!T18+'Pub - Water'!T19</f>
        <v>422878.59499999997</v>
      </c>
      <c r="G9" s="187">
        <f>'Pub - SEM WW'!Y19+'Pub - SEM Schools'!Y19+'Pub - RPar'!Y19+'Pub - SSP'!Y19+'Pub - DI'!Y18+'Pub - PDP'!Y19+'Pub - MSP'!Y19+'Pub - DER DAC'!Y19+'Pub - ERAP'!Y18+'Pub - Water'!Y19</f>
        <v>471460.68499999994</v>
      </c>
      <c r="I9" s="228"/>
    </row>
    <row r="10" spans="1:11" ht="15" thickBot="1">
      <c r="A10" s="590"/>
      <c r="B10" s="203" t="s">
        <v>45</v>
      </c>
      <c r="C10" s="204" t="s">
        <v>46</v>
      </c>
      <c r="D10" s="205">
        <f>'Pub - SEM WW'!J20+'Pub - SEM Schools'!J20+'Pub - RPar'!J20+'Pub - SSP'!J20+'Pub - DI'!J19+'Pub - PDP'!J20+'Pub - MSP'!J20+'Pub - DER DAC'!J20+'Pub - ERAP'!J19+'Pub - Water'!J20</f>
        <v>30000</v>
      </c>
      <c r="E10" s="205">
        <f>'Pub - SEM WW'!O20+'Pub - SEM Schools'!O20+'Pub - RPar'!O20+'Pub - SSP'!O20+'Pub - DI'!O19+'Pub - PDP'!O20+'Pub - MSP'!O20+'Pub - DER DAC'!O20+'Pub - Water'!O20+'Pub - ERAP'!O19</f>
        <v>40800</v>
      </c>
      <c r="F10" s="205">
        <f>'Pub - SEM WW'!T20+'Pub - SEM Schools'!T20+'Pub - RPar'!T20+'Pub - SSP'!T20+'Pub - DI'!T19+'Pub - PDP'!T20+'Pub - MSP'!T20+'Pub - DER DAC'!T20+'Pub - ERAP'!T19+'Pub - Water'!T20</f>
        <v>43200</v>
      </c>
      <c r="G10" s="205">
        <f>'Pub - SEM WW'!Y20+'Pub - SEM Schools'!Y20+'Pub - RPar'!Y20+'Pub - SSP'!Y20+'Pub - DI'!Y19+'Pub - PDP'!Y20+'Pub - MSP'!Y20+'Pub - DER DAC'!Y20+'Pub - ERAP'!Y19+'Pub - Water'!Y20</f>
        <v>51000</v>
      </c>
      <c r="I10" s="228"/>
    </row>
    <row r="11" spans="1:11" ht="15" thickBot="1">
      <c r="A11" s="591"/>
      <c r="B11" s="587" t="s">
        <v>47</v>
      </c>
      <c r="C11" s="594"/>
      <c r="D11" s="207">
        <f>'Pub - SEM WW'!J21+'Pub - SEM Schools'!J21+'Pub - RPar'!J21+'Pub - SSP'!J21+'Pub - DI'!J20+'Pub - PDP'!J21+'Pub - MSP'!J21+'Pub - DER DAC'!J21+'Pub - ERAP'!J20+'Pub - Water'!J21</f>
        <v>1090041.52</v>
      </c>
      <c r="E11" s="207">
        <f>'Pub - SEM WW'!O21+'Pub - SEM Schools'!O21+'Pub - RPar'!O21+'Pub - SSP'!O21+'Pub - DI'!O20+'Pub - PDP'!O21+'Pub - MSP'!O21+'Pub - DER DAC'!O21+'Pub - Water'!O21+'Pub - ERAP'!O20</f>
        <v>1338750.3399999999</v>
      </c>
      <c r="F11" s="207">
        <f>'Pub - SEM WW'!T21+'Pub - SEM Schools'!T21+'Pub - RPar'!T21+'Pub - SSP'!T21+'Pub - DI'!T20+'Pub - PDP'!T21+'Pub - MSP'!T21+'Pub - DER DAC'!T21+'Pub - ERAP'!T20+'Pub - Water'!T21</f>
        <v>1542716.7399999998</v>
      </c>
      <c r="G11" s="207">
        <f>'Pub - SEM WW'!Y21+'Pub - SEM Schools'!Y21+'Pub - RPar'!Y21+'Pub - SSP'!Y21+'Pub - DI'!Y20+'Pub - PDP'!Y21+'Pub - MSP'!Y21+'Pub - DER DAC'!Y21+'Pub - ERAP'!Y20+'Pub - Water'!Y21</f>
        <v>1733485.92</v>
      </c>
      <c r="I11" s="228"/>
      <c r="K11" s="219"/>
    </row>
    <row r="12" spans="1:11" ht="15" thickBot="1">
      <c r="A12" s="188"/>
      <c r="B12" s="196"/>
      <c r="C12" s="188"/>
      <c r="D12" s="197"/>
      <c r="E12" s="197"/>
      <c r="F12" s="197"/>
      <c r="G12" s="197"/>
      <c r="I12" s="228"/>
    </row>
    <row r="13" spans="1:11" ht="28.8">
      <c r="A13" s="595" t="s">
        <v>48</v>
      </c>
      <c r="B13" s="198" t="s">
        <v>49</v>
      </c>
      <c r="C13" s="208" t="s">
        <v>50</v>
      </c>
      <c r="D13" s="200">
        <f>'Pub - SEM WW'!J23+'Pub - SEM Schools'!J23+'Pub - RPar'!J23+'Pub - SSP'!J23+'Pub - DI'!J22+'Pub - PDP'!J23+'Pub - MSP'!J23+'Pub - DER DAC'!J23+'Pub - ERAP'!J22+'Pub - Water'!J23</f>
        <v>1378137.85</v>
      </c>
      <c r="E13" s="200">
        <f>'Pub - SEM WW'!O23+'Pub - SEM Schools'!O23+'Pub - RPar'!O23+'Pub - SSP'!O23+'Pub - DI'!O22+'Pub - PDP'!O23+'Pub - MSP'!O23+'Pub - DER DAC'!O23+'Pub - Water'!O23+'Pub - ERAP'!O22</f>
        <v>1537750.9009999998</v>
      </c>
      <c r="F13" s="200">
        <f>'Pub - SEM WW'!T23+'Pub - SEM Schools'!T23+'Pub - RPar'!T23+'Pub - SSP'!T23+'Pub - DI'!T22+'Pub - PDP'!T23+'Pub - MSP'!T23+'Pub - DER DAC'!T23+'Pub - ERAP'!T22+'Pub - Water'!T23</f>
        <v>1678163.9490000003</v>
      </c>
      <c r="G13" s="200">
        <f>'Pub - SEM WW'!Y23+'Pub - SEM Schools'!Y23+'Pub - RPar'!Y23+'Pub - SSP'!Y23+'Pub - DI'!Y22+'Pub - PDP'!Y23+'Pub - MSP'!Y23+'Pub - DER DAC'!Y23+'Pub - ERAP'!Y22+'Pub - Water'!Y23</f>
        <v>1766021.8390000002</v>
      </c>
      <c r="I13" s="228"/>
    </row>
    <row r="14" spans="1:11" ht="28.8">
      <c r="A14" s="590"/>
      <c r="B14" s="201" t="s">
        <v>51</v>
      </c>
      <c r="C14" s="209" t="s">
        <v>52</v>
      </c>
      <c r="D14" s="191">
        <f>'Pub - SEM WW'!J24+'Pub - SEM Schools'!J24+'Pub - RPar'!J24+'Pub - SSP'!J24+'Pub - DI'!J23+'Pub - PDP'!J24+'Pub - MSP'!J24+'Pub - DER DAC'!J24+'Pub - ERAP'!J23+'Pub - Water'!J24</f>
        <v>3530000</v>
      </c>
      <c r="E14" s="191">
        <f>'Pub - SEM WW'!O24+'Pub - SEM Schools'!O24+'Pub - RPar'!O24+'Pub - SSP'!O24+'Pub - DI'!O23+'Pub - PDP'!O24+'Pub - MSP'!O24+'Pub - DER DAC'!O24+'Pub - Water'!O24+'Pub - ERAP'!O23</f>
        <v>3817503</v>
      </c>
      <c r="F14" s="191">
        <f>'Pub - SEM WW'!T24+'Pub - SEM Schools'!T24+'Pub - RPar'!T24+'Pub - SSP'!T24+'Pub - DI'!T23+'Pub - PDP'!T24+'Pub - MSP'!T24+'Pub - DER DAC'!T24+'Pub - ERAP'!T23+'Pub - Water'!T24</f>
        <v>4346500</v>
      </c>
      <c r="G14" s="191">
        <f>'Pub - SEM WW'!Y24+'Pub - SEM Schools'!Y24+'Pub - RPar'!Y24+'Pub - SSP'!Y24+'Pub - DI'!Y23+'Pub - PDP'!Y24+'Pub - MSP'!Y24+'Pub - DER DAC'!Y24+'Pub - ERAP'!Y23+'Pub - Water'!Y24</f>
        <v>4655110.79</v>
      </c>
      <c r="I14" s="228"/>
    </row>
    <row r="15" spans="1:11" ht="28.8">
      <c r="A15" s="590"/>
      <c r="B15" s="201" t="s">
        <v>53</v>
      </c>
      <c r="C15" s="210" t="s">
        <v>54</v>
      </c>
      <c r="D15" s="191">
        <f>'Pub - SEM WW'!J25+'Pub - SEM Schools'!J25+'Pub - RPar'!J25+'Pub - SSP'!J25+'Pub - DI'!J24+'Pub - PDP'!J25+'Pub - MSP'!J25+'Pub - DER DAC'!J25+'Pub - ERAP'!J24+'Pub - Water'!J25</f>
        <v>1340466.3</v>
      </c>
      <c r="E15" s="191">
        <f>'Pub - SEM WW'!O25+'Pub - SEM Schools'!O25+'Pub - RPar'!O25+'Pub - SSP'!O25+'Pub - DI'!O24+'Pub - PDP'!O25+'Pub - MSP'!O25+'Pub - DER DAC'!O25+'Pub - Water'!O25+'Pub - ERAP'!O24</f>
        <v>1269005.156</v>
      </c>
      <c r="F15" s="191">
        <f>'Pub - SEM WW'!T25+'Pub - SEM Schools'!T25+'Pub - RPar'!T25+'Pub - SSP'!T25+'Pub - DI'!T24+'Pub - PDP'!T25+'Pub - MSP'!T25+'Pub - DER DAC'!T25+'Pub - ERAP'!T24+'Pub - Water'!T25</f>
        <v>1507465.6939999999</v>
      </c>
      <c r="G15" s="191">
        <f>'Pub - SEM WW'!Y25+'Pub - SEM Schools'!Y25+'Pub - RPar'!Y25+'Pub - SSP'!Y25+'Pub - DI'!Y24+'Pub - PDP'!Y25+'Pub - MSP'!Y25+'Pub - DER DAC'!Y25+'Pub - ERAP'!Y24+'Pub - Water'!Y25</f>
        <v>1715112.254</v>
      </c>
      <c r="I15" s="228"/>
    </row>
    <row r="16" spans="1:11">
      <c r="A16" s="590"/>
      <c r="B16" s="201" t="s">
        <v>55</v>
      </c>
      <c r="C16" s="202" t="s">
        <v>56</v>
      </c>
      <c r="D16" s="191">
        <f>'Pub - SEM WW'!J26+'Pub - SEM Schools'!J26+'Pub - RPar'!J26+'Pub - SSP'!J26+'Pub - DI'!J25+'Pub - PDP'!J26+'Pub - MSP'!J26+'Pub - DER DAC'!J26+'Pub - ERAP'!J25+'Pub - Water'!J26</f>
        <v>450000</v>
      </c>
      <c r="E16" s="191">
        <f>'Pub - SEM WW'!O26+'Pub - SEM Schools'!O26+'Pub - RPar'!O26+'Pub - SSP'!O26+'Pub - DI'!O25+'Pub - PDP'!O26+'Pub - MSP'!O26+'Pub - DER DAC'!O26+'Pub - Water'!O26+'Pub - ERAP'!O25</f>
        <v>479000</v>
      </c>
      <c r="F16" s="191">
        <f>'Pub - SEM WW'!T26+'Pub - SEM Schools'!T26+'Pub - RPar'!T26+'Pub - SSP'!T26+'Pub - DI'!T25+'Pub - PDP'!T26+'Pub - MSP'!T26+'Pub - DER DAC'!T26+'Pub - ERAP'!T25+'Pub - Water'!T26</f>
        <v>522500</v>
      </c>
      <c r="G16" s="191">
        <f>'Pub - SEM WW'!Y26+'Pub - SEM Schools'!Y26+'Pub - RPar'!Y26+'Pub - SSP'!Y26+'Pub - DI'!Y25+'Pub - PDP'!Y26+'Pub - MSP'!Y26+'Pub - DER DAC'!Y26+'Pub - ERAP'!Y25+'Pub - Water'!Y26</f>
        <v>553393.35</v>
      </c>
      <c r="I16" s="228"/>
    </row>
    <row r="17" spans="1:9">
      <c r="A17" s="590"/>
      <c r="B17" s="201" t="s">
        <v>57</v>
      </c>
      <c r="C17" s="202" t="s">
        <v>58</v>
      </c>
      <c r="D17" s="191">
        <f>'Pub - SEM WW'!J27+'Pub - SEM Schools'!J27+'Pub - RPar'!J27+'Pub - SSP'!J27+'Pub - DI'!J26+'Pub - PDP'!J27+'Pub - MSP'!J27+'Pub - DER DAC'!J27+'Pub - ERAP'!J26+'Pub - Water'!J27</f>
        <v>2130750</v>
      </c>
      <c r="E17" s="191">
        <f>'Pub - SEM WW'!O27+'Pub - SEM Schools'!O27+'Pub - RPar'!O27+'Pub - SSP'!O27+'Pub - DI'!O26+'Pub - PDP'!O27+'Pub - MSP'!O27+'Pub - DER DAC'!O27+'Pub - Water'!O27+'Pub - ERAP'!O26</f>
        <v>2502180</v>
      </c>
      <c r="F17" s="191">
        <f>'Pub - SEM WW'!T27+'Pub - SEM Schools'!T27+'Pub - RPar'!T27+'Pub - SSP'!T27+'Pub - DI'!T26+'Pub - PDP'!T27+'Pub - MSP'!T27+'Pub - DER DAC'!T27+'Pub - ERAP'!T26+'Pub - Water'!T27</f>
        <v>2785620</v>
      </c>
      <c r="G17" s="191">
        <f>'Pub - SEM WW'!Y27+'Pub - SEM Schools'!Y27+'Pub - RPar'!Y27+'Pub - SSP'!Y27+'Pub - DI'!Y26+'Pub - PDP'!Y27+'Pub - MSP'!Y27+'Pub - DER DAC'!Y27+'Pub - ERAP'!Y26+'Pub - Water'!Y27</f>
        <v>2935700.05</v>
      </c>
      <c r="I17" s="228"/>
    </row>
    <row r="18" spans="1:9" ht="43.2">
      <c r="A18" s="590"/>
      <c r="B18" s="201" t="s">
        <v>59</v>
      </c>
      <c r="C18" s="210" t="s">
        <v>60</v>
      </c>
      <c r="D18" s="191">
        <f>'Pub - SEM WW'!J28+'Pub - SEM Schools'!J28+'Pub - RPar'!J28+'Pub - SSP'!J28+'Pub - DI'!J27+'Pub - PDP'!J28+'Pub - MSP'!J28+'Pub - DER DAC'!J28+'Pub - ERAP'!J27+'Pub - Water'!J28</f>
        <v>2142613.65</v>
      </c>
      <c r="E18" s="191">
        <f>'Pub - SEM WW'!O28+'Pub - SEM Schools'!O28+'Pub - RPar'!O28+'Pub - SSP'!O28+'Pub - DI'!O27+'Pub - PDP'!O28+'Pub - MSP'!O28+'Pub - DER DAC'!O28+'Pub - Water'!O28+'Pub - ERAP'!O27</f>
        <v>1975185.963</v>
      </c>
      <c r="F18" s="191">
        <f>'Pub - SEM WW'!T28+'Pub - SEM Schools'!T28+'Pub - RPar'!T28+'Pub - SSP'!T28+'Pub - DI'!T27+'Pub - PDP'!T28+'Pub - MSP'!T28+'Pub - DER DAC'!T28+'Pub - ERAP'!T27+'Pub - Water'!T28</f>
        <v>2460370.3370000003</v>
      </c>
      <c r="G18" s="191">
        <f>'Pub - SEM WW'!Y28+'Pub - SEM Schools'!Y28+'Pub - RPar'!Y28+'Pub - SSP'!Y28+'Pub - DI'!Y27+'Pub - PDP'!Y28+'Pub - MSP'!Y28+'Pub - DER DAC'!Y28+'Pub - ERAP'!Y27+'Pub - Water'!Y28</f>
        <v>2859325.287</v>
      </c>
      <c r="I18" s="228"/>
    </row>
    <row r="19" spans="1:9">
      <c r="A19" s="590"/>
      <c r="B19" s="201" t="s">
        <v>61</v>
      </c>
      <c r="C19" s="210" t="s">
        <v>62</v>
      </c>
      <c r="D19" s="191">
        <f>'Pub - SEM WW'!J29+'Pub - SEM Schools'!J29+'Pub - RPar'!J29+'Pub - SSP'!J29+'Pub - DI'!J28+'Pub - PDP'!J29+'Pub - MSP'!J29+'Pub - DER DAC'!J29+'Pub - ERAP'!J28+'Pub - Water'!J29</f>
        <v>0</v>
      </c>
      <c r="E19" s="191">
        <f>'Pub - SEM WW'!O29+'Pub - SEM Schools'!O29+'Pub - RPar'!O29+'Pub - SSP'!O29+'Pub - DI'!O28+'Pub - PDP'!O29+'Pub - MSP'!O29+'Pub - DER DAC'!O29+'Pub - Water'!O29+'Pub - ERAP'!O28</f>
        <v>0</v>
      </c>
      <c r="F19" s="191">
        <f>'Pub - SEM WW'!T29+'Pub - SEM Schools'!T29+'Pub - RPar'!T29+'Pub - SSP'!T29+'Pub - DI'!T28+'Pub - PDP'!T29+'Pub - MSP'!T29+'Pub - DER DAC'!T29+'Pub - ERAP'!T28+'Pub - Water'!T29</f>
        <v>0</v>
      </c>
      <c r="G19" s="191">
        <f>'Pub - SEM WW'!Y29+'Pub - SEM Schools'!Y29+'Pub - RPar'!Y29+'Pub - SSP'!Y29+'Pub - DI'!Y28+'Pub - PDP'!Y29+'Pub - MSP'!Y29+'Pub - DER DAC'!Y29+'Pub - ERAP'!Y28+'Pub - Water'!Y29</f>
        <v>0</v>
      </c>
      <c r="I19" s="228"/>
    </row>
    <row r="20" spans="1:9">
      <c r="A20" s="590"/>
      <c r="B20" s="201" t="s">
        <v>63</v>
      </c>
      <c r="C20" s="202" t="s">
        <v>64</v>
      </c>
      <c r="D20" s="191">
        <f>'Pub - SEM WW'!J30+'Pub - SEM Schools'!J30+'Pub - RPar'!J30+'Pub - SSP'!J30+'Pub - DI'!J29+'Pub - PDP'!J30+'Pub - MSP'!J30+'Pub - DER DAC'!J30+'Pub - ERAP'!J29+'Pub - Water'!J30</f>
        <v>180000</v>
      </c>
      <c r="E20" s="191">
        <f>'Pub - SEM WW'!O30+'Pub - SEM Schools'!O30+'Pub - RPar'!O30+'Pub - SSP'!O30+'Pub - DI'!O29+'Pub - PDP'!O30+'Pub - MSP'!O30+'Pub - DER DAC'!O30+'Pub - Water'!O30+'Pub - ERAP'!O29</f>
        <v>191600</v>
      </c>
      <c r="F20" s="191">
        <f>'Pub - SEM WW'!T30+'Pub - SEM Schools'!T30+'Pub - RPar'!T30+'Pub - SSP'!T30+'Pub - DI'!T29+'Pub - PDP'!T30+'Pub - MSP'!T30+'Pub - DER DAC'!T30+'Pub - ERAP'!T29+'Pub - Water'!T30</f>
        <v>209000</v>
      </c>
      <c r="G20" s="191">
        <f>'Pub - SEM WW'!Y30+'Pub - SEM Schools'!Y30+'Pub - RPar'!Y30+'Pub - SSP'!Y30+'Pub - DI'!Y29+'Pub - PDP'!Y30+'Pub - MSP'!Y30+'Pub - DER DAC'!Y30+'Pub - ERAP'!Y29+'Pub - Water'!Y30</f>
        <v>221357.34000000003</v>
      </c>
      <c r="I20" s="228"/>
    </row>
    <row r="21" spans="1:9">
      <c r="A21" s="590"/>
      <c r="B21" s="201" t="s">
        <v>65</v>
      </c>
      <c r="C21" s="202" t="s">
        <v>66</v>
      </c>
      <c r="D21" s="191">
        <f>'Pub - SEM WW'!J31+'Pub - SEM Schools'!J31+'Pub - RPar'!J31+'Pub - SSP'!J31+'Pub - DI'!J30+'Pub - PDP'!J31+'Pub - MSP'!J31+'Pub - DER DAC'!J31+'Pub - ERAP'!J30+'Pub - Water'!J31</f>
        <v>0</v>
      </c>
      <c r="E21" s="191">
        <f>'Pub - SEM WW'!O31+'Pub - SEM Schools'!O31+'Pub - RPar'!O31+'Pub - SSP'!O31+'Pub - DI'!O30+'Pub - PDP'!O31+'Pub - MSP'!O31+'Pub - DER DAC'!O31+'Pub - Water'!O31+'Pub - ERAP'!O30</f>
        <v>0</v>
      </c>
      <c r="F21" s="191">
        <f>'Pub - SEM WW'!T31+'Pub - SEM Schools'!T31+'Pub - RPar'!T31+'Pub - SSP'!T31+'Pub - DI'!T30+'Pub - PDP'!T31+'Pub - MSP'!T31+'Pub - DER DAC'!T31+'Pub - ERAP'!T30+'Pub - Water'!T31</f>
        <v>0</v>
      </c>
      <c r="G21" s="191">
        <f>'Pub - SEM WW'!Y31+'Pub - SEM Schools'!Y31+'Pub - RPar'!Y31+'Pub - SSP'!Y31+'Pub - DI'!Y30+'Pub - PDP'!Y31+'Pub - MSP'!Y31+'Pub - DER DAC'!Y31+'Pub - ERAP'!Y30+'Pub - Water'!Y31</f>
        <v>0</v>
      </c>
      <c r="I21" s="228"/>
    </row>
    <row r="22" spans="1:9" ht="43.8" thickBot="1">
      <c r="A22" s="590"/>
      <c r="B22" s="203" t="s">
        <v>67</v>
      </c>
      <c r="C22" s="230" t="s">
        <v>145</v>
      </c>
      <c r="D22" s="206">
        <f>'Pub - SEM WW'!J32+'Pub - SEM Schools'!J32+'Pub - RPar'!J32+'Pub - SSP'!J32+'Pub - DI'!J31+'Pub - PDP'!J32+'Pub - MSP'!J32+'Pub - DER DAC'!J32+'Pub - ERAP'!J31+'Pub - Water'!J32</f>
        <v>2847033.2</v>
      </c>
      <c r="E22" s="206">
        <f>'Pub - SEM WW'!O32+'Pub - SEM Schools'!O32+'Pub - RPar'!O32+'Pub - SSP'!O32+'Pub - DI'!O31+'Pub - PDP'!O32+'Pub - MSP'!O32+'Pub - DER DAC'!O32+'Pub - Water'!O32+'Pub - ERAP'!O31</f>
        <v>3395033</v>
      </c>
      <c r="F22" s="206">
        <f>'Pub - SEM WW'!T32+'Pub - SEM Schools'!T32+'Pub - RPar'!T32+'Pub - SSP'!T32+'Pub - DI'!T31+'Pub - PDP'!T32+'Pub - MSP'!T32+'Pub - DER DAC'!T32+'Pub - ERAP'!T31+'Pub - Water'!T32</f>
        <v>3807212</v>
      </c>
      <c r="G22" s="206">
        <f>'Pub - SEM WW'!Y32+'Pub - SEM Schools'!Y32+'Pub - RPar'!Y32+'Pub - SSP'!Y32+'Pub - DI'!Y31+'Pub - PDP'!Y32+'Pub - MSP'!Y32+'Pub - DER DAC'!Y32+'Pub - ERAP'!Y31+'Pub - Water'!Y32</f>
        <v>4353397.6999999993</v>
      </c>
      <c r="I22" s="228"/>
    </row>
    <row r="23" spans="1:9" ht="15" thickBot="1">
      <c r="A23" s="591"/>
      <c r="B23" s="596" t="s">
        <v>68</v>
      </c>
      <c r="C23" s="597"/>
      <c r="D23" s="207">
        <f>'Pub - SEM WW'!J33+'Pub - SEM Schools'!J33+'Pub - RPar'!J33+'Pub - SSP'!J33+'Pub - DI'!J32+'Pub - PDP'!J33+'Pub - MSP'!J33+'Pub - DER DAC'!J33+'Pub - ERAP'!J32+'Pub - Water'!J33</f>
        <v>13999000.48</v>
      </c>
      <c r="E23" s="207">
        <f>'Pub - SEM WW'!O33+'Pub - SEM Schools'!O33+'Pub - RPar'!O33+'Pub - SSP'!O33+'Pub - DI'!O32+'Pub - PDP'!O33+'Pub - MSP'!O33+'Pub - DER DAC'!O33+'Pub - Water'!O33+'Pub - ERAP'!O32</f>
        <v>15149060.02</v>
      </c>
      <c r="F23" s="207">
        <f>'Pub - SEM WW'!T33+'Pub - SEM Schools'!T33+'Pub - RPar'!T33+'Pub - SSP'!T33+'Pub - DI'!T32+'Pub - PDP'!T33+'Pub - MSP'!T33+'Pub - DER DAC'!T33+'Pub - ERAP'!T32+'Pub - Water'!T33</f>
        <v>17316831.98</v>
      </c>
      <c r="G23" s="207">
        <f>'Pub - SEM WW'!Y33+'Pub - SEM Schools'!Y33+'Pub - RPar'!Y33+'Pub - SSP'!Y33+'Pub - DI'!Y32+'Pub - PDP'!Y33+'Pub - MSP'!Y33+'Pub - DER DAC'!Y33+'Pub - ERAP'!Y32+'Pub - Water'!Y33</f>
        <v>19059418.610000003</v>
      </c>
      <c r="I23" s="228"/>
    </row>
    <row r="24" spans="1:9" ht="15" thickBot="1">
      <c r="A24" s="188"/>
      <c r="B24" s="196"/>
      <c r="C24" s="188"/>
      <c r="D24" s="188"/>
      <c r="E24" s="188"/>
      <c r="F24" s="188"/>
      <c r="G24" s="188"/>
      <c r="I24" s="228"/>
    </row>
    <row r="25" spans="1:9">
      <c r="A25" s="584" t="s">
        <v>69</v>
      </c>
      <c r="B25" s="211" t="s">
        <v>70</v>
      </c>
      <c r="C25" s="212" t="s">
        <v>71</v>
      </c>
      <c r="D25" s="200">
        <f>'Pub - SEM WW'!J35+'Pub - SEM Schools'!J35+'Pub - RPar'!J35+'Pub - SSP'!J35+'Pub - DI'!J34+'Pub - PDP'!J35+'Pub - MSP'!J35+'Pub - DER DAC'!J35+'Pub - ERAP'!J34+'Pub - Water'!J35</f>
        <v>1561912</v>
      </c>
      <c r="E25" s="200">
        <f>'Pub - SEM WW'!O35+'Pub - SEM Schools'!O35+'Pub - RPar'!O35+'Pub - SSP'!O35+'Pub - DI'!O34+'Pub - PDP'!O35+'Pub - MSP'!O35+'Pub - DER DAC'!O35+'Pub - Water'!O35+'Pub - ERAP'!O34</f>
        <v>3678508.66</v>
      </c>
      <c r="F25" s="200">
        <f>'Pub - SEM WW'!T35+'Pub - SEM Schools'!T35+'Pub - RPar'!T35+'Pub - SSP'!T35+'Pub - DI'!T34+'Pub - PDP'!T35+'Pub - MSP'!T35+'Pub - DER DAC'!T35+'Pub - ERAP'!T34+'Pub - Water'!T35</f>
        <v>4315680.34</v>
      </c>
      <c r="G25" s="200">
        <f>'Pub - SEM WW'!Y35+'Pub - SEM Schools'!Y35+'Pub - RPar'!Y35+'Pub - SSP'!Y35+'Pub - DI'!Y34+'Pub - PDP'!Y35+'Pub - MSP'!Y35+'Pub - DER DAC'!Y35+'Pub - ERAP'!Y34+'Pub - Water'!Y35</f>
        <v>4685004.34</v>
      </c>
      <c r="I25" s="228"/>
    </row>
    <row r="26" spans="1:9">
      <c r="A26" s="585"/>
      <c r="B26" s="213" t="s">
        <v>72</v>
      </c>
      <c r="C26" s="214" t="s">
        <v>73</v>
      </c>
      <c r="D26" s="191">
        <f>'Pub - SEM WW'!J36+'Pub - SEM Schools'!J36+'Pub - RPar'!J36+'Pub - SSP'!J36+'Pub - DI'!J35+'Pub - PDP'!J36+'Pub - MSP'!J36+'Pub - DER DAC'!J36+'Pub - ERAP'!J35+'Pub - Water'!J36</f>
        <v>472801</v>
      </c>
      <c r="E26" s="191">
        <f>'Pub - SEM WW'!O36+'Pub - SEM Schools'!O36+'Pub - RPar'!O36+'Pub - SSP'!O36+'Pub - DI'!O35+'Pub - PDP'!O36+'Pub - MSP'!O36+'Pub - DER DAC'!O36+'Pub - Water'!O36+'Pub - ERAP'!O35</f>
        <v>945601</v>
      </c>
      <c r="F26" s="191">
        <f>'Pub - SEM WW'!T36+'Pub - SEM Schools'!T36+'Pub - RPar'!T36+'Pub - SSP'!T36+'Pub - DI'!T35+'Pub - PDP'!T36+'Pub - MSP'!T36+'Pub - DER DAC'!T36+'Pub - ERAP'!T35+'Pub - Water'!T36</f>
        <v>1134721</v>
      </c>
      <c r="G26" s="191">
        <f>'Pub - SEM WW'!Y36+'Pub - SEM Schools'!Y36+'Pub - RPar'!Y36+'Pub - SSP'!Y36+'Pub - DI'!Y35+'Pub - PDP'!Y36+'Pub - MSP'!Y36+'Pub - DER DAC'!Y36+'Pub - ERAP'!Y35+'Pub - Water'!Y36</f>
        <v>1889977</v>
      </c>
      <c r="I26" s="228"/>
    </row>
    <row r="27" spans="1:9" ht="43.8" thickBot="1">
      <c r="A27" s="585"/>
      <c r="B27" s="215" t="s">
        <v>74</v>
      </c>
      <c r="C27" s="216" t="s">
        <v>75</v>
      </c>
      <c r="D27" s="191">
        <f>'Pub - SEM WW'!J37+'Pub - SEM Schools'!J37+'Pub - RPar'!J37+'Pub - SSP'!J37+'Pub - DI'!J36+'Pub - PDP'!J37+'Pub - MSP'!J37+'Pub - DER DAC'!J37+'Pub - ERAP'!J36+'Pub - Water'!J37</f>
        <v>0</v>
      </c>
      <c r="E27" s="191">
        <f>'Pub - SEM WW'!O37+'Pub - SEM Schools'!O37+'Pub - RPar'!O37+'Pub - SSP'!O37+'Pub - DI'!O36+'Pub - PDP'!O37+'Pub - MSP'!O37+'Pub - DER DAC'!O37+'Pub - Water'!O37+'Pub - ERAP'!O36</f>
        <v>0</v>
      </c>
      <c r="F27" s="191">
        <f>'Pub - SEM WW'!T37+'Pub - SEM Schools'!T37+'Pub - RPar'!T37+'Pub - SSP'!T37+'Pub - DI'!T36+'Pub - PDP'!T37+'Pub - MSP'!T37+'Pub - DER DAC'!T37+'Pub - ERAP'!T36+'Pub - Water'!T37</f>
        <v>0</v>
      </c>
      <c r="G27" s="191">
        <f>'Pub - SEM WW'!Y37+'Pub - SEM Schools'!Y37+'Pub - RPar'!Y37+'Pub - SSP'!Y37+'Pub - DI'!Y36+'Pub - PDP'!Y37+'Pub - MSP'!Y37+'Pub - DER DAC'!Y37+'Pub - ERAP'!Y36+'Pub - Water'!Y37</f>
        <v>0</v>
      </c>
      <c r="I27" s="228"/>
    </row>
    <row r="28" spans="1:9" ht="15" thickBot="1">
      <c r="A28" s="586"/>
      <c r="B28" s="587" t="s">
        <v>76</v>
      </c>
      <c r="C28" s="588"/>
      <c r="D28" s="218">
        <f>'Pub - SEM WW'!J38+'Pub - SEM Schools'!J38+'Pub - RPar'!J38+'Pub - SSP'!J38+'Pub - DI'!J37+'Pub - PDP'!J38+'Pub - MSP'!J38+'Pub - DER DAC'!J38+'Pub - ERAP'!J37+'Pub - Water'!J38</f>
        <v>2034713</v>
      </c>
      <c r="E28" s="218">
        <f>'Pub - SEM WW'!O38+'Pub - SEM Schools'!O38+'Pub - RPar'!O38+'Pub - SSP'!O38+'Pub - DI'!O37+'Pub - PDP'!O38+'Pub - MSP'!O38+'Pub - DER DAC'!O38+'Pub - Water'!O38+'Pub - ERAP'!O37</f>
        <v>4624109.66</v>
      </c>
      <c r="F28" s="218">
        <f>'Pub - SEM WW'!T38+'Pub - SEM Schools'!T38+'Pub - RPar'!T38+'Pub - SSP'!T38+'Pub - DI'!T37+'Pub - PDP'!T38+'Pub - MSP'!T38+'Pub - DER DAC'!T38+'Pub - ERAP'!T37+'Pub - Water'!T38</f>
        <v>5450401.3399999999</v>
      </c>
      <c r="G28" s="218">
        <f>'Pub - SEM WW'!Y38+'Pub - SEM Schools'!Y38+'Pub - RPar'!Y38+'Pub - SSP'!Y38+'Pub - DI'!Y37+'Pub - PDP'!Y38+'Pub - MSP'!Y38+'Pub - DER DAC'!Y38+'Pub - ERAP'!Y37+'Pub - Water'!Y38</f>
        <v>6574981.3399999999</v>
      </c>
      <c r="I28" s="228"/>
    </row>
    <row r="29" spans="1:9">
      <c r="I29" s="228"/>
    </row>
    <row r="30" spans="1:9">
      <c r="I30" s="228"/>
    </row>
    <row r="31" spans="1:9">
      <c r="C31" s="227"/>
      <c r="D31" s="228"/>
      <c r="E31" s="228"/>
      <c r="F31" s="228"/>
      <c r="G31" s="228"/>
      <c r="I31" s="228"/>
    </row>
  </sheetData>
  <mergeCells count="8">
    <mergeCell ref="A25:A28"/>
    <mergeCell ref="B28:C28"/>
    <mergeCell ref="A2:A6"/>
    <mergeCell ref="B6:C6"/>
    <mergeCell ref="A8:A11"/>
    <mergeCell ref="B11:C11"/>
    <mergeCell ref="A13:A23"/>
    <mergeCell ref="B23:C2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1CB1A-7126-4E5B-BAC4-480240E4B76B}">
  <dimension ref="C1:AA57"/>
  <sheetViews>
    <sheetView topLeftCell="C1" zoomScale="80" zoomScaleNormal="80" workbookViewId="0">
      <pane xSplit="3" ySplit="8" topLeftCell="F9" activePane="bottomRight" state="frozen"/>
      <selection pane="topRight" activeCell="F1" sqref="F1"/>
      <selection pane="bottomLeft" activeCell="C12" sqref="C12"/>
      <selection pane="bottomRight" activeCell="Y63" sqref="Y63"/>
    </sheetView>
  </sheetViews>
  <sheetFormatPr defaultColWidth="9.5546875" defaultRowHeight="14.4"/>
  <cols>
    <col min="1" max="2" width="9.5546875" style="135"/>
    <col min="3" max="3" width="15.33203125" style="135" customWidth="1"/>
    <col min="4" max="4" width="9.5546875" style="135"/>
    <col min="5" max="5" width="48.44140625" style="135" customWidth="1"/>
    <col min="6" max="6" width="12.88671875" style="135" customWidth="1"/>
    <col min="7" max="7" width="13.44140625" style="135" customWidth="1"/>
    <col min="8" max="8" width="11.33203125" style="135" bestFit="1" customWidth="1"/>
    <col min="9" max="9" width="13.6640625" style="135" customWidth="1"/>
    <col min="10" max="10" width="11.33203125" style="135" bestFit="1" customWidth="1"/>
    <col min="11" max="11" width="12.33203125" style="135" customWidth="1"/>
    <col min="12" max="12" width="9.33203125" style="135" bestFit="1" customWidth="1"/>
    <col min="13" max="13" width="13.109375" style="135" bestFit="1" customWidth="1"/>
    <col min="14" max="14" width="14.109375" style="135" bestFit="1" customWidth="1"/>
    <col min="15" max="15" width="10.5546875" style="135" bestFit="1" customWidth="1"/>
    <col min="16" max="16" width="9.5546875" style="135"/>
    <col min="17" max="17" width="11.33203125" style="135" bestFit="1" customWidth="1"/>
    <col min="18" max="18" width="10.5546875" style="135" customWidth="1"/>
    <col min="19" max="19" width="10.5546875" style="135" bestFit="1" customWidth="1"/>
    <col min="20" max="20" width="11.33203125" style="135" customWidth="1"/>
    <col min="21" max="22" width="9.5546875" style="135"/>
    <col min="23" max="23" width="12.33203125" style="135" customWidth="1"/>
    <col min="24" max="24" width="15.109375" style="135" bestFit="1" customWidth="1"/>
    <col min="25" max="25" width="12.6640625" style="135" customWidth="1"/>
    <col min="26" max="27" width="12.5546875" style="135" customWidth="1"/>
    <col min="28" max="16384" width="9.5546875" style="135"/>
  </cols>
  <sheetData>
    <row r="1" spans="3:27">
      <c r="D1" s="136" t="s">
        <v>87</v>
      </c>
      <c r="I1" s="135" t="s">
        <v>88</v>
      </c>
    </row>
    <row r="2" spans="3:27">
      <c r="D2" s="136"/>
      <c r="I2"/>
      <c r="J2"/>
    </row>
    <row r="3" spans="3:27">
      <c r="D3" s="136"/>
    </row>
    <row r="4" spans="3:27">
      <c r="D4" s="136" t="s">
        <v>89</v>
      </c>
      <c r="E4" s="386" t="s">
        <v>205</v>
      </c>
      <c r="F4" s="137"/>
    </row>
    <row r="5" spans="3:27">
      <c r="D5" s="136"/>
      <c r="F5" s="137"/>
    </row>
    <row r="6" spans="3:27">
      <c r="D6" s="136"/>
      <c r="E6"/>
    </row>
    <row r="7" spans="3:27" ht="28.8">
      <c r="E7" s="138"/>
      <c r="F7" s="618">
        <v>2024</v>
      </c>
      <c r="G7" s="619"/>
      <c r="H7" s="619"/>
      <c r="I7" s="619"/>
      <c r="J7" s="620"/>
      <c r="K7" s="618">
        <v>2025</v>
      </c>
      <c r="L7" s="619"/>
      <c r="M7" s="619"/>
      <c r="N7" s="619"/>
      <c r="O7" s="620"/>
      <c r="P7" s="618">
        <v>2026</v>
      </c>
      <c r="Q7" s="619"/>
      <c r="R7" s="619"/>
      <c r="S7" s="619"/>
      <c r="T7" s="620"/>
      <c r="U7" s="618">
        <v>2027</v>
      </c>
      <c r="V7" s="619"/>
      <c r="W7" s="619"/>
      <c r="X7" s="619"/>
      <c r="Y7" s="620"/>
      <c r="Z7" s="139" t="s">
        <v>21</v>
      </c>
      <c r="AA7" s="140"/>
    </row>
    <row r="8" spans="3:27" ht="28.8">
      <c r="C8" s="136"/>
      <c r="D8" s="136" t="s">
        <v>22</v>
      </c>
      <c r="E8" s="136" t="s">
        <v>23</v>
      </c>
      <c r="F8" s="411" t="s">
        <v>24</v>
      </c>
      <c r="G8" s="412" t="s">
        <v>28</v>
      </c>
      <c r="H8" s="412" t="s">
        <v>25</v>
      </c>
      <c r="I8" s="412" t="s">
        <v>29</v>
      </c>
      <c r="J8" s="413" t="s">
        <v>27</v>
      </c>
      <c r="K8" s="411" t="s">
        <v>24</v>
      </c>
      <c r="L8" s="412" t="s">
        <v>28</v>
      </c>
      <c r="M8" s="412" t="s">
        <v>25</v>
      </c>
      <c r="N8" s="412" t="s">
        <v>29</v>
      </c>
      <c r="O8" s="413" t="s">
        <v>27</v>
      </c>
      <c r="P8" s="411" t="s">
        <v>24</v>
      </c>
      <c r="Q8" s="412" t="s">
        <v>28</v>
      </c>
      <c r="R8" s="412" t="s">
        <v>25</v>
      </c>
      <c r="S8" s="412" t="s">
        <v>29</v>
      </c>
      <c r="T8" s="413" t="s">
        <v>27</v>
      </c>
      <c r="U8" s="411" t="s">
        <v>24</v>
      </c>
      <c r="V8" s="412" t="s">
        <v>28</v>
      </c>
      <c r="W8" s="412" t="s">
        <v>25</v>
      </c>
      <c r="X8" s="412" t="s">
        <v>29</v>
      </c>
      <c r="Y8" s="413" t="s">
        <v>27</v>
      </c>
      <c r="Z8" s="414"/>
      <c r="AA8" s="142"/>
    </row>
    <row r="9" spans="3:27" ht="28.8">
      <c r="C9" s="617" t="s">
        <v>30</v>
      </c>
      <c r="D9" s="145" t="s">
        <v>31</v>
      </c>
      <c r="E9" s="146" t="s">
        <v>32</v>
      </c>
      <c r="F9" s="415"/>
      <c r="G9" s="388"/>
      <c r="H9" s="416">
        <v>31482</v>
      </c>
      <c r="I9" s="396">
        <v>0</v>
      </c>
      <c r="J9" s="397">
        <v>31482</v>
      </c>
      <c r="K9" s="415"/>
      <c r="L9" s="388"/>
      <c r="M9" s="396"/>
      <c r="N9" s="396">
        <v>0</v>
      </c>
      <c r="O9" s="397">
        <v>28824</v>
      </c>
      <c r="P9" s="415"/>
      <c r="Q9" s="388"/>
      <c r="R9" s="396">
        <v>29688</v>
      </c>
      <c r="S9" s="396">
        <v>0</v>
      </c>
      <c r="T9" s="397">
        <v>29688</v>
      </c>
      <c r="U9" s="415"/>
      <c r="V9" s="388"/>
      <c r="W9" s="396">
        <v>19112</v>
      </c>
      <c r="X9" s="396">
        <v>0</v>
      </c>
      <c r="Y9" s="397">
        <v>19112</v>
      </c>
      <c r="Z9" s="399">
        <f>SUM(J9,O9,T9,Y9)</f>
        <v>109106</v>
      </c>
    </row>
    <row r="10" spans="3:27">
      <c r="C10" s="617"/>
      <c r="D10" s="145" t="s">
        <v>33</v>
      </c>
      <c r="E10" s="138" t="s">
        <v>34</v>
      </c>
      <c r="F10" s="415"/>
      <c r="G10" s="388"/>
      <c r="H10" s="416">
        <v>60088</v>
      </c>
      <c r="I10" s="396">
        <v>0</v>
      </c>
      <c r="J10" s="397">
        <v>60088</v>
      </c>
      <c r="K10" s="415"/>
      <c r="L10" s="388"/>
      <c r="M10" s="396"/>
      <c r="N10" s="396">
        <v>0</v>
      </c>
      <c r="O10" s="397">
        <v>61889.9</v>
      </c>
      <c r="P10" s="415"/>
      <c r="Q10" s="388"/>
      <c r="R10" s="396">
        <v>63747.299999999996</v>
      </c>
      <c r="S10" s="396">
        <v>0</v>
      </c>
      <c r="T10" s="397">
        <v>63747.299999999996</v>
      </c>
      <c r="U10" s="415"/>
      <c r="V10" s="388"/>
      <c r="W10" s="396">
        <v>14196.800000000001</v>
      </c>
      <c r="X10" s="396">
        <v>0</v>
      </c>
      <c r="Y10" s="397">
        <v>14196.800000000001</v>
      </c>
      <c r="Z10" s="399">
        <f t="shared" ref="Z10:Z34" si="0">SUM(J10,O10,T10,Y10)</f>
        <v>199921.99999999997</v>
      </c>
    </row>
    <row r="11" spans="3:27">
      <c r="C11" s="617"/>
      <c r="D11" s="145" t="s">
        <v>35</v>
      </c>
      <c r="E11" s="138" t="s">
        <v>36</v>
      </c>
      <c r="F11" s="415"/>
      <c r="G11" s="388"/>
      <c r="H11" s="416">
        <v>121910.40000000001</v>
      </c>
      <c r="I11" s="396">
        <v>1341</v>
      </c>
      <c r="J11" s="397">
        <v>123251.40000000001</v>
      </c>
      <c r="K11" s="415"/>
      <c r="L11" s="388"/>
      <c r="M11" s="396"/>
      <c r="N11" s="396">
        <v>1759</v>
      </c>
      <c r="O11" s="397">
        <v>127329.16</v>
      </c>
      <c r="P11" s="415"/>
      <c r="Q11" s="388"/>
      <c r="R11" s="396">
        <v>129340.08</v>
      </c>
      <c r="S11" s="396">
        <v>1773</v>
      </c>
      <c r="T11" s="397">
        <v>131113.08000000002</v>
      </c>
      <c r="U11" s="415"/>
      <c r="V11" s="388"/>
      <c r="W11" s="396">
        <v>122989.2</v>
      </c>
      <c r="X11" s="396">
        <v>2576</v>
      </c>
      <c r="Y11" s="397">
        <v>125565.2</v>
      </c>
      <c r="Z11" s="399">
        <f t="shared" si="0"/>
        <v>507258.84</v>
      </c>
    </row>
    <row r="12" spans="3:27" ht="15" thickBot="1">
      <c r="C12" s="617"/>
      <c r="D12" s="148" t="s">
        <v>37</v>
      </c>
      <c r="E12" s="149" t="s">
        <v>38</v>
      </c>
      <c r="F12" s="415"/>
      <c r="G12" s="388"/>
      <c r="H12" s="416">
        <v>0</v>
      </c>
      <c r="I12" s="396">
        <v>0</v>
      </c>
      <c r="J12" s="397">
        <v>0</v>
      </c>
      <c r="K12" s="415"/>
      <c r="L12" s="388"/>
      <c r="M12" s="396"/>
      <c r="N12" s="396">
        <v>0</v>
      </c>
      <c r="O12" s="397">
        <v>0</v>
      </c>
      <c r="P12" s="417"/>
      <c r="Q12" s="388"/>
      <c r="R12" s="396">
        <v>0</v>
      </c>
      <c r="S12" s="396">
        <v>0</v>
      </c>
      <c r="T12" s="397">
        <v>0</v>
      </c>
      <c r="U12" s="418"/>
      <c r="V12" s="388"/>
      <c r="W12" s="401">
        <v>0</v>
      </c>
      <c r="X12" s="401">
        <v>0</v>
      </c>
      <c r="Y12" s="402">
        <v>0</v>
      </c>
      <c r="Z12" s="403">
        <f t="shared" si="0"/>
        <v>0</v>
      </c>
    </row>
    <row r="13" spans="3:27" ht="15" thickTop="1">
      <c r="C13" s="617"/>
      <c r="E13" s="136" t="s">
        <v>39</v>
      </c>
      <c r="F13" s="419"/>
      <c r="G13" s="391"/>
      <c r="H13" s="420">
        <v>213480.40000000002</v>
      </c>
      <c r="I13" s="404">
        <v>1341</v>
      </c>
      <c r="J13" s="405">
        <v>214820.00000000003</v>
      </c>
      <c r="K13" s="419"/>
      <c r="L13" s="391"/>
      <c r="M13" s="404"/>
      <c r="N13" s="404">
        <v>1759</v>
      </c>
      <c r="O13" s="405">
        <v>218043.06</v>
      </c>
      <c r="P13" s="419"/>
      <c r="Q13" s="391"/>
      <c r="R13" s="404">
        <v>222775.38</v>
      </c>
      <c r="S13" s="404">
        <v>1773</v>
      </c>
      <c r="T13" s="405">
        <v>224548.38</v>
      </c>
      <c r="U13" s="421"/>
      <c r="V13" s="391"/>
      <c r="W13" s="408">
        <v>156298</v>
      </c>
      <c r="X13" s="408">
        <v>2576</v>
      </c>
      <c r="Y13" s="409">
        <v>158874</v>
      </c>
      <c r="Z13" s="422">
        <f>SUM(Z9:Z12)</f>
        <v>816286.84000000008</v>
      </c>
    </row>
    <row r="14" spans="3:27">
      <c r="E14" s="136"/>
      <c r="F14" s="421"/>
      <c r="G14" s="408"/>
      <c r="H14" s="160"/>
      <c r="I14" s="160"/>
      <c r="J14" s="393"/>
      <c r="K14" s="423"/>
      <c r="L14" s="408"/>
      <c r="M14" s="160"/>
      <c r="N14" s="160"/>
      <c r="O14" s="409"/>
      <c r="P14" s="421"/>
      <c r="Q14" s="408"/>
      <c r="R14" s="160"/>
      <c r="S14" s="160"/>
      <c r="T14" s="409"/>
      <c r="U14" s="421"/>
      <c r="V14" s="408"/>
      <c r="W14" s="160"/>
      <c r="X14" s="160"/>
      <c r="Y14" s="409"/>
      <c r="Z14" s="408"/>
    </row>
    <row r="15" spans="3:27">
      <c r="C15" s="617" t="s">
        <v>3</v>
      </c>
      <c r="D15" s="145" t="s">
        <v>41</v>
      </c>
      <c r="E15" s="150" t="s">
        <v>42</v>
      </c>
      <c r="F15" s="415"/>
      <c r="G15" s="388"/>
      <c r="H15" s="396">
        <v>94726.399999999994</v>
      </c>
      <c r="I15" s="396">
        <v>19533</v>
      </c>
      <c r="J15" s="397">
        <v>114259.4</v>
      </c>
      <c r="K15" s="415"/>
      <c r="L15" s="388"/>
      <c r="M15" s="396"/>
      <c r="N15" s="396">
        <v>18583</v>
      </c>
      <c r="O15" s="397">
        <v>116154.07999999999</v>
      </c>
      <c r="P15" s="415"/>
      <c r="Q15" s="388"/>
      <c r="R15" s="396">
        <v>200990.36</v>
      </c>
      <c r="S15" s="396">
        <v>24575</v>
      </c>
      <c r="T15" s="397">
        <v>225565.36</v>
      </c>
      <c r="U15" s="415"/>
      <c r="V15" s="388"/>
      <c r="W15" s="396">
        <v>139355.64000000001</v>
      </c>
      <c r="X15" s="396">
        <v>2007</v>
      </c>
      <c r="Y15" s="397">
        <v>141362.64000000001</v>
      </c>
      <c r="Z15" s="399">
        <f t="shared" si="0"/>
        <v>597341.48</v>
      </c>
    </row>
    <row r="16" spans="3:27">
      <c r="C16" s="617"/>
      <c r="D16" s="145" t="s">
        <v>43</v>
      </c>
      <c r="E16" s="138" t="s">
        <v>44</v>
      </c>
      <c r="F16" s="415"/>
      <c r="G16" s="388"/>
      <c r="H16" s="396">
        <v>58094.400000000001</v>
      </c>
      <c r="I16" s="396">
        <v>18896</v>
      </c>
      <c r="J16" s="397">
        <v>76990.399999999994</v>
      </c>
      <c r="K16" s="415"/>
      <c r="L16" s="388"/>
      <c r="M16" s="396"/>
      <c r="N16" s="396">
        <v>18129</v>
      </c>
      <c r="O16" s="397">
        <v>77965.320000000007</v>
      </c>
      <c r="P16" s="415"/>
      <c r="Q16" s="388"/>
      <c r="R16" s="396">
        <v>123265.92</v>
      </c>
      <c r="S16" s="396">
        <v>25415</v>
      </c>
      <c r="T16" s="397">
        <v>148680.91999999998</v>
      </c>
      <c r="U16" s="415"/>
      <c r="V16" s="388"/>
      <c r="W16" s="396">
        <v>98282.260000000009</v>
      </c>
      <c r="X16" s="396">
        <v>25145</v>
      </c>
      <c r="Y16" s="397">
        <v>123427.26000000001</v>
      </c>
      <c r="Z16" s="399">
        <f t="shared" si="0"/>
        <v>427063.9</v>
      </c>
    </row>
    <row r="17" spans="3:26" ht="15" thickBot="1">
      <c r="C17" s="617"/>
      <c r="D17" s="148" t="s">
        <v>45</v>
      </c>
      <c r="E17" s="149" t="s">
        <v>46</v>
      </c>
      <c r="F17" s="415"/>
      <c r="G17" s="388"/>
      <c r="H17" s="396">
        <v>0</v>
      </c>
      <c r="I17" s="396">
        <v>0</v>
      </c>
      <c r="J17" s="397">
        <v>0</v>
      </c>
      <c r="K17" s="415"/>
      <c r="L17" s="388"/>
      <c r="M17" s="396"/>
      <c r="N17" s="396">
        <v>0</v>
      </c>
      <c r="O17" s="397">
        <v>0</v>
      </c>
      <c r="P17" s="417"/>
      <c r="Q17" s="388"/>
      <c r="R17" s="396">
        <v>0</v>
      </c>
      <c r="S17" s="396">
        <v>0</v>
      </c>
      <c r="T17" s="397">
        <v>0</v>
      </c>
      <c r="U17" s="418"/>
      <c r="V17" s="388"/>
      <c r="W17" s="401">
        <v>0</v>
      </c>
      <c r="X17" s="401">
        <v>0</v>
      </c>
      <c r="Y17" s="402">
        <v>0</v>
      </c>
      <c r="Z17" s="403">
        <f t="shared" si="0"/>
        <v>0</v>
      </c>
    </row>
    <row r="18" spans="3:26" ht="15" thickTop="1">
      <c r="C18" s="617"/>
      <c r="E18" s="136" t="s">
        <v>47</v>
      </c>
      <c r="F18" s="419"/>
      <c r="G18" s="391"/>
      <c r="H18" s="404">
        <v>152820.79999999999</v>
      </c>
      <c r="I18" s="404">
        <v>38429</v>
      </c>
      <c r="J18" s="405">
        <v>191249.8</v>
      </c>
      <c r="K18" s="419"/>
      <c r="L18" s="391"/>
      <c r="M18" s="404"/>
      <c r="N18" s="404">
        <v>36712</v>
      </c>
      <c r="O18" s="405">
        <v>194119.4</v>
      </c>
      <c r="P18" s="419"/>
      <c r="Q18" s="391"/>
      <c r="R18" s="404">
        <v>324256.27999999997</v>
      </c>
      <c r="S18" s="404">
        <v>49990</v>
      </c>
      <c r="T18" s="405">
        <v>374246.27999999997</v>
      </c>
      <c r="U18" s="421"/>
      <c r="V18" s="391"/>
      <c r="W18" s="408">
        <v>237637.90000000002</v>
      </c>
      <c r="X18" s="408">
        <v>27152</v>
      </c>
      <c r="Y18" s="409">
        <v>264789.90000000002</v>
      </c>
      <c r="Z18" s="422">
        <f>SUM(Z15:Z17)</f>
        <v>1024405.38</v>
      </c>
    </row>
    <row r="19" spans="3:26">
      <c r="F19" s="421"/>
      <c r="G19" s="408"/>
      <c r="H19" s="160"/>
      <c r="I19" s="160"/>
      <c r="J19" s="393"/>
      <c r="K19" s="421"/>
      <c r="L19" s="408"/>
      <c r="M19" s="160"/>
      <c r="N19" s="160"/>
      <c r="O19" s="409"/>
      <c r="P19" s="421"/>
      <c r="Q19" s="408"/>
      <c r="R19" s="160"/>
      <c r="S19" s="160"/>
      <c r="T19" s="409"/>
      <c r="U19" s="421"/>
      <c r="V19" s="408"/>
      <c r="W19" s="160"/>
      <c r="X19" s="160"/>
      <c r="Y19" s="409"/>
      <c r="Z19" s="408"/>
    </row>
    <row r="20" spans="3:26" ht="29.1" customHeight="1">
      <c r="C20" s="599" t="s">
        <v>48</v>
      </c>
      <c r="D20" s="145" t="s">
        <v>49</v>
      </c>
      <c r="E20" s="146" t="s">
        <v>50</v>
      </c>
      <c r="F20" s="415"/>
      <c r="G20" s="388"/>
      <c r="H20" s="396">
        <v>362107.20000000007</v>
      </c>
      <c r="I20" s="396">
        <v>0</v>
      </c>
      <c r="J20" s="397">
        <v>362107.20000000007</v>
      </c>
      <c r="K20" s="415"/>
      <c r="L20" s="388"/>
      <c r="M20" s="396"/>
      <c r="N20" s="396">
        <v>0</v>
      </c>
      <c r="O20" s="397">
        <v>381373.71</v>
      </c>
      <c r="P20" s="415"/>
      <c r="Q20" s="388"/>
      <c r="R20" s="396">
        <v>377370.21</v>
      </c>
      <c r="S20" s="396"/>
      <c r="T20" s="397">
        <v>377370.21</v>
      </c>
      <c r="U20" s="415"/>
      <c r="V20" s="388"/>
      <c r="W20" s="396">
        <v>259333</v>
      </c>
      <c r="X20" s="396">
        <v>0</v>
      </c>
      <c r="Y20" s="397">
        <v>259333</v>
      </c>
      <c r="Z20" s="399">
        <f t="shared" si="0"/>
        <v>1380184.12</v>
      </c>
    </row>
    <row r="21" spans="3:26" ht="28.8">
      <c r="C21" s="600"/>
      <c r="D21" s="145" t="s">
        <v>51</v>
      </c>
      <c r="E21" s="151" t="s">
        <v>52</v>
      </c>
      <c r="F21" s="415"/>
      <c r="G21" s="388"/>
      <c r="H21" s="396">
        <v>391755.9</v>
      </c>
      <c r="I21" s="396">
        <v>23247</v>
      </c>
      <c r="J21" s="397">
        <v>415002.9</v>
      </c>
      <c r="K21" s="415"/>
      <c r="L21" s="388"/>
      <c r="M21" s="396"/>
      <c r="N21" s="396">
        <v>34589.4</v>
      </c>
      <c r="O21" s="397">
        <v>444700.78</v>
      </c>
      <c r="P21" s="415"/>
      <c r="Q21" s="388"/>
      <c r="R21" s="396">
        <v>406614.77999999997</v>
      </c>
      <c r="S21" s="396">
        <v>34589.4</v>
      </c>
      <c r="T21" s="397">
        <v>441204.18</v>
      </c>
      <c r="U21" s="415"/>
      <c r="V21" s="388"/>
      <c r="W21" s="396">
        <v>281488.3</v>
      </c>
      <c r="X21" s="396">
        <v>17500</v>
      </c>
      <c r="Y21" s="397">
        <v>298988.3</v>
      </c>
      <c r="Z21" s="399">
        <f t="shared" si="0"/>
        <v>1599896.1600000001</v>
      </c>
    </row>
    <row r="22" spans="3:26" ht="28.8">
      <c r="C22" s="600"/>
      <c r="D22" s="145" t="s">
        <v>53</v>
      </c>
      <c r="E22" s="146" t="s">
        <v>54</v>
      </c>
      <c r="F22" s="415"/>
      <c r="G22" s="388"/>
      <c r="H22" s="396">
        <v>363167.10000000003</v>
      </c>
      <c r="I22" s="396">
        <v>156053</v>
      </c>
      <c r="J22" s="397">
        <v>519220.10000000003</v>
      </c>
      <c r="K22" s="415"/>
      <c r="L22" s="388"/>
      <c r="M22" s="396"/>
      <c r="N22" s="396">
        <v>187263.6</v>
      </c>
      <c r="O22" s="397">
        <v>558419</v>
      </c>
      <c r="P22" s="415"/>
      <c r="Q22" s="388"/>
      <c r="R22" s="396">
        <v>366490.4</v>
      </c>
      <c r="S22" s="396">
        <v>192000</v>
      </c>
      <c r="T22" s="397">
        <v>558490.4</v>
      </c>
      <c r="U22" s="415"/>
      <c r="V22" s="388"/>
      <c r="W22" s="396">
        <v>265217.3</v>
      </c>
      <c r="X22" s="396">
        <v>70732</v>
      </c>
      <c r="Y22" s="397">
        <v>335949.3</v>
      </c>
      <c r="Z22" s="399">
        <f t="shared" si="0"/>
        <v>1972078.8</v>
      </c>
    </row>
    <row r="23" spans="3:26">
      <c r="C23" s="600"/>
      <c r="D23" s="145" t="s">
        <v>55</v>
      </c>
      <c r="E23" s="138" t="s">
        <v>56</v>
      </c>
      <c r="F23" s="415"/>
      <c r="G23" s="388"/>
      <c r="H23" s="396">
        <v>200244</v>
      </c>
      <c r="I23" s="396">
        <v>0</v>
      </c>
      <c r="J23" s="397">
        <v>200244</v>
      </c>
      <c r="K23" s="415"/>
      <c r="L23" s="388"/>
      <c r="M23" s="396"/>
      <c r="N23" s="396">
        <v>0</v>
      </c>
      <c r="O23" s="397">
        <v>220742.28</v>
      </c>
      <c r="P23" s="415"/>
      <c r="Q23" s="388"/>
      <c r="R23" s="396">
        <v>208221.44</v>
      </c>
      <c r="S23" s="396"/>
      <c r="T23" s="397">
        <v>208221.44</v>
      </c>
      <c r="U23" s="415"/>
      <c r="V23" s="388"/>
      <c r="W23" s="396">
        <v>143897.60000000001</v>
      </c>
      <c r="X23" s="396">
        <v>0</v>
      </c>
      <c r="Y23" s="397">
        <v>143897.60000000001</v>
      </c>
      <c r="Z23" s="399">
        <f t="shared" si="0"/>
        <v>773105.32</v>
      </c>
    </row>
    <row r="24" spans="3:26">
      <c r="C24" s="600"/>
      <c r="D24" s="145" t="s">
        <v>57</v>
      </c>
      <c r="E24" s="138" t="s">
        <v>58</v>
      </c>
      <c r="F24" s="415"/>
      <c r="G24" s="388"/>
      <c r="H24" s="396">
        <v>597845.6</v>
      </c>
      <c r="I24" s="396">
        <v>0</v>
      </c>
      <c r="J24" s="397">
        <v>597845.6</v>
      </c>
      <c r="K24" s="415"/>
      <c r="L24" s="388"/>
      <c r="M24" s="396"/>
      <c r="N24" s="396">
        <v>0</v>
      </c>
      <c r="O24" s="397">
        <v>618375.68000000005</v>
      </c>
      <c r="P24" s="415"/>
      <c r="Q24" s="388"/>
      <c r="R24" s="396">
        <v>615860.84</v>
      </c>
      <c r="S24" s="396"/>
      <c r="T24" s="397">
        <v>615860.84</v>
      </c>
      <c r="U24" s="415"/>
      <c r="V24" s="388"/>
      <c r="W24" s="396">
        <v>479001.60000000003</v>
      </c>
      <c r="X24" s="396">
        <v>0</v>
      </c>
      <c r="Y24" s="397">
        <v>479001.60000000003</v>
      </c>
      <c r="Z24" s="399">
        <f t="shared" si="0"/>
        <v>2311083.7200000002</v>
      </c>
    </row>
    <row r="25" spans="3:26" ht="28.8">
      <c r="C25" s="600"/>
      <c r="D25" s="145" t="s">
        <v>59</v>
      </c>
      <c r="E25" s="146" t="s">
        <v>60</v>
      </c>
      <c r="F25" s="415"/>
      <c r="G25" s="388"/>
      <c r="H25" s="396">
        <v>301495.2</v>
      </c>
      <c r="I25" s="396">
        <v>115000</v>
      </c>
      <c r="J25" s="397">
        <v>416495.2</v>
      </c>
      <c r="K25" s="415"/>
      <c r="L25" s="388"/>
      <c r="M25" s="396"/>
      <c r="N25" s="396">
        <v>138000</v>
      </c>
      <c r="O25" s="397">
        <v>449832.30000000005</v>
      </c>
      <c r="P25" s="415"/>
      <c r="Q25" s="388"/>
      <c r="R25" s="396">
        <v>306326.43</v>
      </c>
      <c r="S25" s="396">
        <v>138000</v>
      </c>
      <c r="T25" s="397">
        <v>444326.43</v>
      </c>
      <c r="U25" s="415"/>
      <c r="V25" s="388"/>
      <c r="W25" s="396">
        <v>217387.80000000002</v>
      </c>
      <c r="X25" s="396">
        <v>77450</v>
      </c>
      <c r="Y25" s="397">
        <v>294837.80000000005</v>
      </c>
      <c r="Z25" s="399">
        <f t="shared" si="0"/>
        <v>1605491.73</v>
      </c>
    </row>
    <row r="26" spans="3:26">
      <c r="C26" s="600"/>
      <c r="D26" s="145" t="s">
        <v>61</v>
      </c>
      <c r="E26" s="146" t="s">
        <v>62</v>
      </c>
      <c r="F26" s="415"/>
      <c r="G26" s="388"/>
      <c r="H26" s="396">
        <v>262067</v>
      </c>
      <c r="I26" s="396">
        <v>50000</v>
      </c>
      <c r="J26" s="397">
        <v>312067</v>
      </c>
      <c r="K26" s="415"/>
      <c r="L26" s="388"/>
      <c r="M26" s="396"/>
      <c r="N26" s="396">
        <v>60852</v>
      </c>
      <c r="O26" s="397">
        <v>344118.72</v>
      </c>
      <c r="P26" s="415"/>
      <c r="Q26" s="388"/>
      <c r="R26" s="396">
        <v>269255.48</v>
      </c>
      <c r="S26" s="396">
        <v>48851</v>
      </c>
      <c r="T26" s="397">
        <v>318106.48</v>
      </c>
      <c r="U26" s="415"/>
      <c r="V26" s="388"/>
      <c r="W26" s="396">
        <v>197098</v>
      </c>
      <c r="X26" s="396">
        <v>27050</v>
      </c>
      <c r="Y26" s="397">
        <v>224148</v>
      </c>
      <c r="Z26" s="399">
        <f t="shared" si="0"/>
        <v>1198440.2</v>
      </c>
    </row>
    <row r="27" spans="3:26">
      <c r="C27" s="600"/>
      <c r="D27" s="145" t="s">
        <v>63</v>
      </c>
      <c r="E27" s="138" t="s">
        <v>64</v>
      </c>
      <c r="F27" s="415"/>
      <c r="G27" s="388"/>
      <c r="H27" s="396">
        <v>160920.5</v>
      </c>
      <c r="I27" s="396">
        <v>0</v>
      </c>
      <c r="J27" s="397">
        <v>160920.5</v>
      </c>
      <c r="K27" s="415"/>
      <c r="L27" s="388"/>
      <c r="M27" s="396"/>
      <c r="N27" s="396">
        <v>0</v>
      </c>
      <c r="O27" s="397">
        <v>173936.16</v>
      </c>
      <c r="P27" s="415"/>
      <c r="Q27" s="388"/>
      <c r="R27" s="396">
        <v>165335.04000000001</v>
      </c>
      <c r="S27" s="396"/>
      <c r="T27" s="397">
        <v>165335.04000000001</v>
      </c>
      <c r="U27" s="415"/>
      <c r="V27" s="388"/>
      <c r="W27" s="396">
        <v>121031.49999999999</v>
      </c>
      <c r="X27" s="396">
        <v>0</v>
      </c>
      <c r="Y27" s="397">
        <v>121031.49999999999</v>
      </c>
      <c r="Z27" s="399">
        <f t="shared" si="0"/>
        <v>621223.20000000007</v>
      </c>
    </row>
    <row r="28" spans="3:26">
      <c r="C28" s="600"/>
      <c r="D28" s="145" t="s">
        <v>65</v>
      </c>
      <c r="E28" s="138" t="s">
        <v>66</v>
      </c>
      <c r="F28" s="415"/>
      <c r="G28" s="388"/>
      <c r="H28" s="396">
        <v>268241</v>
      </c>
      <c r="I28" s="396">
        <v>0</v>
      </c>
      <c r="J28" s="397">
        <v>268241</v>
      </c>
      <c r="K28" s="415"/>
      <c r="L28" s="388"/>
      <c r="M28" s="396"/>
      <c r="N28" s="396">
        <v>0</v>
      </c>
      <c r="O28" s="397">
        <v>278714.8</v>
      </c>
      <c r="P28" s="415"/>
      <c r="Q28" s="388"/>
      <c r="R28" s="396">
        <v>270479.15999999997</v>
      </c>
      <c r="S28" s="396"/>
      <c r="T28" s="397">
        <v>270479.15999999997</v>
      </c>
      <c r="U28" s="415"/>
      <c r="V28" s="388"/>
      <c r="W28" s="396">
        <v>247979.00000000003</v>
      </c>
      <c r="X28" s="396">
        <v>0</v>
      </c>
      <c r="Y28" s="397">
        <v>247979.00000000003</v>
      </c>
      <c r="Z28" s="399">
        <f t="shared" si="0"/>
        <v>1065413.96</v>
      </c>
    </row>
    <row r="29" spans="3:26" ht="15" thickBot="1">
      <c r="C29" s="600"/>
      <c r="D29" s="148" t="s">
        <v>67</v>
      </c>
      <c r="E29" s="149" t="s">
        <v>90</v>
      </c>
      <c r="F29" s="415"/>
      <c r="G29" s="388"/>
      <c r="H29" s="396">
        <v>0</v>
      </c>
      <c r="I29" s="396">
        <v>0</v>
      </c>
      <c r="J29" s="397">
        <v>0</v>
      </c>
      <c r="K29" s="415"/>
      <c r="L29" s="388"/>
      <c r="M29" s="396"/>
      <c r="N29" s="396">
        <v>0</v>
      </c>
      <c r="O29" s="397">
        <v>0</v>
      </c>
      <c r="P29" s="415"/>
      <c r="Q29" s="388"/>
      <c r="R29" s="396">
        <v>0</v>
      </c>
      <c r="S29" s="396"/>
      <c r="T29" s="397">
        <v>0</v>
      </c>
      <c r="U29" s="415"/>
      <c r="V29" s="395"/>
      <c r="W29" s="401">
        <v>0</v>
      </c>
      <c r="X29" s="396">
        <v>0</v>
      </c>
      <c r="Y29" s="402">
        <v>0</v>
      </c>
      <c r="Z29" s="403">
        <f t="shared" si="0"/>
        <v>0</v>
      </c>
    </row>
    <row r="30" spans="3:26" ht="15" thickTop="1">
      <c r="C30" s="601"/>
      <c r="E30" s="136" t="s">
        <v>68</v>
      </c>
      <c r="F30" s="419"/>
      <c r="G30" s="391"/>
      <c r="H30" s="404">
        <v>2907843.5000000005</v>
      </c>
      <c r="I30" s="404">
        <v>344300</v>
      </c>
      <c r="J30" s="405">
        <v>3252143.5000000005</v>
      </c>
      <c r="K30" s="419"/>
      <c r="L30" s="391"/>
      <c r="M30" s="404"/>
      <c r="N30" s="404">
        <v>420705</v>
      </c>
      <c r="O30" s="405">
        <v>3470213.4299999997</v>
      </c>
      <c r="P30" s="419"/>
      <c r="Q30" s="391"/>
      <c r="R30" s="404">
        <v>2985953.7800000003</v>
      </c>
      <c r="S30" s="404">
        <v>413440.4</v>
      </c>
      <c r="T30" s="405">
        <v>3399394.18</v>
      </c>
      <c r="U30" s="419"/>
      <c r="V30" s="386"/>
      <c r="W30" s="408">
        <v>2212434.1</v>
      </c>
      <c r="X30" s="404">
        <v>192732</v>
      </c>
      <c r="Y30" s="409">
        <v>2405166.1</v>
      </c>
      <c r="Z30" s="422">
        <f>SUM(Z20:Z29)</f>
        <v>12526917.210000001</v>
      </c>
    </row>
    <row r="31" spans="3:26">
      <c r="F31" s="421"/>
      <c r="G31" s="408"/>
      <c r="H31" s="160"/>
      <c r="I31" s="160"/>
      <c r="J31" s="386"/>
      <c r="K31" s="392"/>
      <c r="L31" s="408"/>
      <c r="M31" s="160"/>
      <c r="N31" s="160"/>
      <c r="O31" s="409"/>
      <c r="P31" s="392"/>
      <c r="Q31" s="408"/>
      <c r="R31" s="160"/>
      <c r="S31" s="160"/>
      <c r="T31" s="409"/>
      <c r="U31" s="392"/>
      <c r="V31" s="408"/>
      <c r="W31" s="160"/>
      <c r="X31" s="160"/>
      <c r="Y31" s="393"/>
      <c r="Z31" s="408"/>
    </row>
    <row r="32" spans="3:26">
      <c r="C32" s="602" t="s">
        <v>69</v>
      </c>
      <c r="D32" s="145" t="s">
        <v>70</v>
      </c>
      <c r="E32" s="138" t="s">
        <v>71</v>
      </c>
      <c r="F32" s="605" t="s">
        <v>40</v>
      </c>
      <c r="G32" s="606"/>
      <c r="H32" s="607"/>
      <c r="I32" s="396">
        <v>7300104</v>
      </c>
      <c r="J32" s="397">
        <v>7300104</v>
      </c>
      <c r="K32" s="614" t="s">
        <v>40</v>
      </c>
      <c r="L32" s="606"/>
      <c r="M32" s="607"/>
      <c r="N32" s="396">
        <v>8043338</v>
      </c>
      <c r="O32" s="397">
        <v>8043338</v>
      </c>
      <c r="P32" s="614" t="s">
        <v>40</v>
      </c>
      <c r="Q32" s="606"/>
      <c r="R32" s="607"/>
      <c r="S32" s="396">
        <v>8867579</v>
      </c>
      <c r="T32" s="397">
        <v>8867579</v>
      </c>
      <c r="U32" s="605" t="s">
        <v>40</v>
      </c>
      <c r="V32" s="606"/>
      <c r="W32" s="607"/>
      <c r="X32" s="396">
        <v>10851197</v>
      </c>
      <c r="Y32" s="397">
        <f>SUM(W32:X32)</f>
        <v>10851197</v>
      </c>
      <c r="Z32" s="399">
        <f t="shared" si="0"/>
        <v>35062218</v>
      </c>
    </row>
    <row r="33" spans="3:27">
      <c r="C33" s="603"/>
      <c r="D33" s="147" t="s">
        <v>72</v>
      </c>
      <c r="E33" s="138" t="s">
        <v>73</v>
      </c>
      <c r="F33" s="608"/>
      <c r="G33" s="609"/>
      <c r="H33" s="610"/>
      <c r="I33" s="396">
        <v>0</v>
      </c>
      <c r="J33" s="397">
        <v>0</v>
      </c>
      <c r="K33" s="615"/>
      <c r="L33" s="609"/>
      <c r="M33" s="610"/>
      <c r="N33" s="396">
        <v>0</v>
      </c>
      <c r="O33" s="397">
        <v>0</v>
      </c>
      <c r="P33" s="615"/>
      <c r="Q33" s="609"/>
      <c r="R33" s="610"/>
      <c r="S33" s="396">
        <v>0</v>
      </c>
      <c r="T33" s="397">
        <v>0</v>
      </c>
      <c r="U33" s="608"/>
      <c r="V33" s="609"/>
      <c r="W33" s="610"/>
      <c r="X33" s="396">
        <v>0</v>
      </c>
      <c r="Y33" s="397">
        <f>SUM(W33:X33)</f>
        <v>0</v>
      </c>
      <c r="Z33" s="399">
        <f t="shared" si="0"/>
        <v>0</v>
      </c>
    </row>
    <row r="34" spans="3:27" ht="29.4" thickBot="1">
      <c r="C34" s="603"/>
      <c r="D34" s="152" t="s">
        <v>74</v>
      </c>
      <c r="E34" s="153" t="s">
        <v>75</v>
      </c>
      <c r="F34" s="611"/>
      <c r="G34" s="612"/>
      <c r="H34" s="613"/>
      <c r="I34" s="401">
        <v>0</v>
      </c>
      <c r="J34" s="402">
        <v>0</v>
      </c>
      <c r="K34" s="616"/>
      <c r="L34" s="612"/>
      <c r="M34" s="613"/>
      <c r="N34" s="401">
        <v>0</v>
      </c>
      <c r="O34" s="402">
        <v>0</v>
      </c>
      <c r="P34" s="616"/>
      <c r="Q34" s="612"/>
      <c r="R34" s="613"/>
      <c r="S34" s="401">
        <v>0</v>
      </c>
      <c r="T34" s="402">
        <v>0</v>
      </c>
      <c r="U34" s="611"/>
      <c r="V34" s="612"/>
      <c r="W34" s="613"/>
      <c r="X34" s="401">
        <v>0</v>
      </c>
      <c r="Y34" s="402">
        <f>SUM(W34:X34)</f>
        <v>0</v>
      </c>
      <c r="Z34" s="403">
        <f t="shared" si="0"/>
        <v>0</v>
      </c>
    </row>
    <row r="35" spans="3:27" ht="15" thickTop="1">
      <c r="C35" s="604"/>
      <c r="E35" s="136" t="s">
        <v>76</v>
      </c>
      <c r="F35" s="392"/>
      <c r="G35" s="386"/>
      <c r="H35" s="386"/>
      <c r="I35" s="408">
        <f>SUM(I32:I34)</f>
        <v>7300104</v>
      </c>
      <c r="J35" s="409">
        <f>SUM(J32:J34)</f>
        <v>7300104</v>
      </c>
      <c r="K35" s="392"/>
      <c r="L35" s="386"/>
      <c r="M35" s="386"/>
      <c r="N35" s="408">
        <f>SUM(N32:N34)</f>
        <v>8043338</v>
      </c>
      <c r="O35" s="409">
        <f>SUM(O32:O34)</f>
        <v>8043338</v>
      </c>
      <c r="P35" s="392">
        <f>SUM(P32:P34)</f>
        <v>0</v>
      </c>
      <c r="Q35" s="386" t="s">
        <v>40</v>
      </c>
      <c r="R35" s="386">
        <f>SUM(R32:R34)</f>
        <v>0</v>
      </c>
      <c r="S35" s="408">
        <f>SUM(S32:S34)</f>
        <v>8867579</v>
      </c>
      <c r="T35" s="409">
        <f>SUM(T32:T34)</f>
        <v>8867579</v>
      </c>
      <c r="U35" s="392">
        <f>SUM(U32:U34)</f>
        <v>0</v>
      </c>
      <c r="V35" s="386" t="s">
        <v>40</v>
      </c>
      <c r="W35" s="386">
        <f>SUM(W32:W34)</f>
        <v>0</v>
      </c>
      <c r="X35" s="408">
        <f>SUM(X32:X34)</f>
        <v>10851197</v>
      </c>
      <c r="Y35" s="409">
        <f>SUM(Y32:Y34)</f>
        <v>10851197</v>
      </c>
      <c r="Z35" s="422">
        <f>SUM(Z32:Z34)</f>
        <v>35062218</v>
      </c>
    </row>
    <row r="36" spans="3:27">
      <c r="E36" s="136"/>
      <c r="M36" s="159"/>
      <c r="N36" s="159"/>
    </row>
    <row r="37" spans="3:27">
      <c r="E37" s="136"/>
      <c r="H37" s="158"/>
      <c r="I37" s="158"/>
      <c r="J37" s="158"/>
      <c r="M37" s="158"/>
      <c r="N37" s="158"/>
      <c r="O37" s="158"/>
      <c r="R37" s="158"/>
      <c r="S37" s="158"/>
      <c r="T37" s="158"/>
      <c r="W37" s="158"/>
      <c r="X37" s="158"/>
      <c r="Y37" s="158"/>
      <c r="AA37" s="159"/>
    </row>
    <row r="38" spans="3:27">
      <c r="E38" s="136"/>
      <c r="H38" s="160"/>
      <c r="I38" s="160"/>
      <c r="J38" s="158"/>
      <c r="M38" s="159"/>
      <c r="N38" s="159"/>
      <c r="R38" s="159"/>
      <c r="S38" s="159"/>
      <c r="W38" s="159"/>
      <c r="X38" s="159"/>
      <c r="Z38" s="158"/>
    </row>
    <row r="39" spans="3:27">
      <c r="F39" s="598" t="s">
        <v>0</v>
      </c>
      <c r="G39" s="598"/>
      <c r="H39" s="137"/>
      <c r="I39" s="137"/>
      <c r="J39" s="158"/>
      <c r="K39" s="137"/>
      <c r="N39"/>
      <c r="O39"/>
      <c r="P39"/>
      <c r="Q39"/>
      <c r="R39"/>
      <c r="S39"/>
      <c r="T39"/>
      <c r="U39"/>
      <c r="V39"/>
      <c r="W39"/>
      <c r="X39"/>
      <c r="Y39"/>
    </row>
    <row r="40" spans="3:27" ht="28.8">
      <c r="E40" s="154" t="s">
        <v>77</v>
      </c>
      <c r="F40" s="154" t="s">
        <v>78</v>
      </c>
      <c r="G40" s="155" t="s">
        <v>79</v>
      </c>
      <c r="H40" s="137"/>
      <c r="I40" s="137"/>
      <c r="J40" s="137"/>
      <c r="K40" s="137"/>
      <c r="N40"/>
      <c r="O40"/>
      <c r="P40"/>
      <c r="Q40"/>
      <c r="R40"/>
      <c r="S40"/>
      <c r="T40"/>
      <c r="U40"/>
      <c r="V40"/>
      <c r="W40"/>
      <c r="X40"/>
      <c r="Y40"/>
    </row>
    <row r="41" spans="3:27">
      <c r="E41" s="147" t="s">
        <v>30</v>
      </c>
      <c r="F41" s="157">
        <f>J13+O13+T13+Y13</f>
        <v>816285.44000000006</v>
      </c>
      <c r="G41" s="156">
        <f>F41/$F$45</f>
        <v>1.6514026157093478E-2</v>
      </c>
      <c r="H41" s="161"/>
      <c r="I41" s="161"/>
      <c r="J41" s="161"/>
      <c r="K41" s="137"/>
      <c r="N41"/>
      <c r="O41"/>
      <c r="P41"/>
      <c r="Q41"/>
      <c r="R41"/>
      <c r="S41"/>
      <c r="T41"/>
      <c r="U41"/>
      <c r="V41"/>
      <c r="W41"/>
      <c r="X41"/>
      <c r="Y41"/>
    </row>
    <row r="42" spans="3:27">
      <c r="E42" s="147" t="s">
        <v>3</v>
      </c>
      <c r="F42" s="157">
        <f>J18+O18+T18+Y18</f>
        <v>1024405.38</v>
      </c>
      <c r="G42" s="156">
        <f>F42/$F$45</f>
        <v>2.0724438305290957E-2</v>
      </c>
      <c r="H42" s="160"/>
      <c r="I42" s="160"/>
      <c r="K42" s="137"/>
      <c r="N42"/>
      <c r="O42"/>
      <c r="P42"/>
      <c r="Q42"/>
      <c r="R42"/>
      <c r="S42"/>
      <c r="T42"/>
      <c r="U42"/>
      <c r="V42"/>
      <c r="W42"/>
      <c r="X42"/>
      <c r="Y42"/>
    </row>
    <row r="43" spans="3:27" ht="44.1" customHeight="1">
      <c r="E43" s="147" t="s">
        <v>8</v>
      </c>
      <c r="F43" s="157">
        <f>J30+O30+T30+Y30</f>
        <v>12526917.209999999</v>
      </c>
      <c r="G43" s="156">
        <f>F43/$F$45</f>
        <v>0.25342830869761002</v>
      </c>
      <c r="H43" s="137"/>
      <c r="I43" s="137"/>
      <c r="J43" s="137"/>
      <c r="K43" s="137"/>
      <c r="N43"/>
      <c r="O43"/>
      <c r="P43"/>
      <c r="Q43"/>
      <c r="R43"/>
      <c r="S43"/>
      <c r="T43"/>
      <c r="U43"/>
      <c r="V43"/>
      <c r="W43"/>
      <c r="X43"/>
      <c r="Y43"/>
    </row>
    <row r="44" spans="3:27">
      <c r="E44" s="147" t="s">
        <v>80</v>
      </c>
      <c r="F44" s="157">
        <f>J35+O35+T35+Y35</f>
        <v>35062218</v>
      </c>
      <c r="G44" s="156">
        <f>F44/$F$45</f>
        <v>0.70933322684000555</v>
      </c>
      <c r="H44" s="137"/>
      <c r="I44" s="137"/>
      <c r="J44" s="137"/>
      <c r="K44" s="137"/>
      <c r="N44"/>
      <c r="O44"/>
      <c r="P44"/>
      <c r="Q44"/>
      <c r="R44"/>
      <c r="S44"/>
      <c r="T44"/>
      <c r="U44"/>
      <c r="V44"/>
      <c r="W44"/>
      <c r="X44"/>
      <c r="Y44"/>
    </row>
    <row r="45" spans="3:27">
      <c r="E45" s="154" t="s">
        <v>81</v>
      </c>
      <c r="F45" s="157">
        <f>SUM(F41:F44)</f>
        <v>49429826.030000001</v>
      </c>
      <c r="G45" s="162">
        <f>SUM(G41:G44)</f>
        <v>1</v>
      </c>
      <c r="H45" s="137"/>
      <c r="I45" s="137"/>
      <c r="J45" s="137"/>
      <c r="K45" s="137"/>
      <c r="N45"/>
      <c r="O45"/>
      <c r="P45"/>
      <c r="Q45"/>
      <c r="R45"/>
      <c r="S45"/>
      <c r="T45"/>
      <c r="U45"/>
      <c r="V45"/>
      <c r="W45"/>
      <c r="X45"/>
      <c r="Y45"/>
    </row>
    <row r="46" spans="3:27">
      <c r="N46"/>
      <c r="O46"/>
      <c r="P46"/>
      <c r="Q46"/>
      <c r="R46"/>
      <c r="S46"/>
      <c r="T46"/>
      <c r="U46"/>
      <c r="V46"/>
      <c r="W46"/>
      <c r="X46"/>
      <c r="Y46"/>
    </row>
    <row r="47" spans="3:27">
      <c r="N47"/>
      <c r="O47"/>
      <c r="P47"/>
      <c r="Q47"/>
      <c r="R47"/>
      <c r="S47"/>
      <c r="T47"/>
      <c r="U47"/>
      <c r="V47"/>
      <c r="W47"/>
      <c r="X47"/>
      <c r="Y47"/>
    </row>
    <row r="48" spans="3:27">
      <c r="N48"/>
      <c r="O48"/>
      <c r="P48"/>
      <c r="Q48"/>
      <c r="R48"/>
      <c r="S48"/>
      <c r="T48"/>
      <c r="U48"/>
      <c r="V48"/>
      <c r="W48"/>
      <c r="X48"/>
      <c r="Y48"/>
    </row>
    <row r="49" spans="5:25">
      <c r="N49"/>
      <c r="O49"/>
      <c r="P49"/>
      <c r="Q49"/>
      <c r="R49"/>
      <c r="S49"/>
      <c r="T49"/>
      <c r="U49"/>
      <c r="V49"/>
      <c r="W49"/>
      <c r="X49"/>
      <c r="Y49"/>
    </row>
    <row r="50" spans="5:25">
      <c r="E50" s="163"/>
      <c r="F50" s="164"/>
      <c r="G50" s="165"/>
      <c r="H50" s="164"/>
      <c r="I50" s="164"/>
      <c r="J50" s="166"/>
      <c r="N50"/>
      <c r="O50"/>
      <c r="P50"/>
      <c r="Q50"/>
      <c r="R50"/>
      <c r="S50"/>
      <c r="T50"/>
      <c r="U50"/>
      <c r="V50"/>
      <c r="W50"/>
      <c r="X50"/>
      <c r="Y50"/>
    </row>
    <row r="51" spans="5:25">
      <c r="E51" s="163"/>
      <c r="F51" s="167"/>
      <c r="G51" s="168"/>
      <c r="H51" s="167"/>
      <c r="I51" s="167"/>
      <c r="J51" s="166"/>
      <c r="N51"/>
      <c r="O51"/>
      <c r="P51"/>
      <c r="Q51"/>
      <c r="R51"/>
      <c r="S51"/>
      <c r="T51"/>
      <c r="U51"/>
      <c r="V51"/>
      <c r="W51"/>
      <c r="X51"/>
      <c r="Y51"/>
    </row>
    <row r="52" spans="5:25">
      <c r="E52" s="169"/>
      <c r="F52" s="167"/>
      <c r="G52" s="168"/>
      <c r="H52" s="167"/>
      <c r="I52" s="167"/>
      <c r="J52" s="166"/>
    </row>
    <row r="53" spans="5:25">
      <c r="E53" s="169"/>
      <c r="F53" s="167"/>
      <c r="G53" s="168"/>
      <c r="H53" s="167"/>
      <c r="I53" s="167"/>
      <c r="J53" s="166"/>
    </row>
    <row r="54" spans="5:25">
      <c r="E54" s="163"/>
      <c r="F54" s="167"/>
      <c r="G54" s="168"/>
      <c r="H54" s="167"/>
      <c r="I54" s="167"/>
      <c r="J54" s="166"/>
    </row>
    <row r="57" spans="5:25">
      <c r="F57" s="170"/>
    </row>
  </sheetData>
  <mergeCells count="13">
    <mergeCell ref="P32:R34"/>
    <mergeCell ref="U32:W34"/>
    <mergeCell ref="C15:C18"/>
    <mergeCell ref="F7:J7"/>
    <mergeCell ref="K7:O7"/>
    <mergeCell ref="P7:T7"/>
    <mergeCell ref="U7:Y7"/>
    <mergeCell ref="C9:C13"/>
    <mergeCell ref="F39:G39"/>
    <mergeCell ref="C20:C30"/>
    <mergeCell ref="C32:C35"/>
    <mergeCell ref="F32:H34"/>
    <mergeCell ref="K32:M3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0E139723A2144F9EC8AAB45844147F" ma:contentTypeVersion="15" ma:contentTypeDescription="Create a new document." ma:contentTypeScope="" ma:versionID="cb7f202cc49edcf0501f1f5579b7c215">
  <xsd:schema xmlns:xsd="http://www.w3.org/2001/XMLSchema" xmlns:xs="http://www.w3.org/2001/XMLSchema" xmlns:p="http://schemas.microsoft.com/office/2006/metadata/properties" xmlns:ns1="http://schemas.microsoft.com/sharepoint/v3" xmlns:ns3="1bee6aef-ba7a-405c-a760-2b89bcb2a894" xmlns:ns4="f5aed7bb-40dc-44ed-b925-c6c76959d5e0" targetNamespace="http://schemas.microsoft.com/office/2006/metadata/properties" ma:root="true" ma:fieldsID="3e004f2f98d0bcef22471c72b23de389" ns1:_="" ns3:_="" ns4:_="">
    <xsd:import namespace="http://schemas.microsoft.com/sharepoint/v3"/>
    <xsd:import namespace="1bee6aef-ba7a-405c-a760-2b89bcb2a894"/>
    <xsd:import namespace="f5aed7bb-40dc-44ed-b925-c6c76959d5e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ee6aef-ba7a-405c-a760-2b89bcb2a89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5aed7bb-40dc-44ed-b925-c6c76959d5e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28C6B5-0A3F-4160-B125-DA2C060A24DA}">
  <ds:schemaRefs>
    <ds:schemaRef ds:uri="http://schemas.microsoft.com/sharepoint/v3/contenttype/forms"/>
  </ds:schemaRefs>
</ds:datastoreItem>
</file>

<file path=customXml/itemProps2.xml><?xml version="1.0" encoding="utf-8"?>
<ds:datastoreItem xmlns:ds="http://schemas.openxmlformats.org/officeDocument/2006/customXml" ds:itemID="{7A0CDAA8-5187-437D-B963-C84EB0E848F4}">
  <ds:schemaRefs>
    <ds:schemaRef ds:uri="http://purl.org/dc/elements/1.1/"/>
    <ds:schemaRef ds:uri="http://purl.org/dc/dcmitype/"/>
    <ds:schemaRef ds:uri="http://schemas.microsoft.com/office/2006/metadata/properties"/>
    <ds:schemaRef ds:uri="http://schemas.microsoft.com/office/2006/documentManagement/types"/>
    <ds:schemaRef ds:uri="http://purl.org/dc/terms/"/>
    <ds:schemaRef ds:uri="http://www.w3.org/XML/1998/namespace"/>
    <ds:schemaRef ds:uri="http://schemas.microsoft.com/sharepoint/v3"/>
    <ds:schemaRef ds:uri="http://schemas.microsoft.com/office/infopath/2007/PartnerControls"/>
    <ds:schemaRef ds:uri="http://schemas.openxmlformats.org/package/2006/metadata/core-properties"/>
    <ds:schemaRef ds:uri="f5aed7bb-40dc-44ed-b925-c6c76959d5e0"/>
    <ds:schemaRef ds:uri="1bee6aef-ba7a-405c-a760-2b89bcb2a894"/>
  </ds:schemaRefs>
</ds:datastoreItem>
</file>

<file path=customXml/itemProps3.xml><?xml version="1.0" encoding="utf-8"?>
<ds:datastoreItem xmlns:ds="http://schemas.openxmlformats.org/officeDocument/2006/customXml" ds:itemID="{D67F9939-929A-421F-B837-3EA1A5DBDC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bee6aef-ba7a-405c-a760-2b89bcb2a894"/>
    <ds:schemaRef ds:uri="f5aed7bb-40dc-44ed-b925-c6c76959d5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Overall Summary</vt:lpstr>
      <vt:lpstr>Res - Zero-Based Budget</vt:lpstr>
      <vt:lpstr>WET - Zero-Based Budget</vt:lpstr>
      <vt:lpstr>C&amp;S - Zero-Based Budget</vt:lpstr>
      <vt:lpstr>Ag - Zero-Based Budget</vt:lpstr>
      <vt:lpstr>Fin - Zero-Based Budget</vt:lpstr>
      <vt:lpstr>Com -  Zero-Based Budget</vt:lpstr>
      <vt:lpstr>Pub - Zero-Based Budget</vt:lpstr>
      <vt:lpstr>Res - Overall</vt:lpstr>
      <vt:lpstr>WET - Overall</vt:lpstr>
      <vt:lpstr>C&amp;S - Overall</vt:lpstr>
      <vt:lpstr>Ag - Retrofit</vt:lpstr>
      <vt:lpstr>Ag - DI</vt:lpstr>
      <vt:lpstr>Ag - PDP</vt:lpstr>
      <vt:lpstr>Finance - Ag</vt:lpstr>
      <vt:lpstr>Finance - Pub</vt:lpstr>
      <vt:lpstr>Com - SMBEA</vt:lpstr>
      <vt:lpstr>Com - CAGBN</vt:lpstr>
      <vt:lpstr>Com - Food</vt:lpstr>
      <vt:lpstr>Com - DI</vt:lpstr>
      <vt:lpstr>Pub - SEM WW</vt:lpstr>
      <vt:lpstr>Pub - SEM Schools</vt:lpstr>
      <vt:lpstr>Pub - RPar</vt:lpstr>
      <vt:lpstr>Pub - SSP</vt:lpstr>
      <vt:lpstr>Pub - DI</vt:lpstr>
      <vt:lpstr>Pub - PDP</vt:lpstr>
      <vt:lpstr>Pub - MSP</vt:lpstr>
      <vt:lpstr>Pub - DER DAC</vt:lpstr>
      <vt:lpstr>Pub - Water</vt:lpstr>
      <vt:lpstr>Pub - ERAP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Ngo</dc:creator>
  <cp:keywords/>
  <dc:description/>
  <cp:lastModifiedBy>Patrick Ngo</cp:lastModifiedBy>
  <cp:revision/>
  <dcterms:created xsi:type="dcterms:W3CDTF">2022-02-15T22:34:04Z</dcterms:created>
  <dcterms:modified xsi:type="dcterms:W3CDTF">2022-03-04T22:10:07Z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0x010100B80E139723A2144F9EC8AAB45844147F</vt:lpwstr>
  </property>
</Properties>
</file>